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/sites/misc/IEA/Shared Documents/Arkiv fra fellesområdet/Forhandlinger/Tarifforhandlinger 2025/"/>
    </mc:Choice>
  </mc:AlternateContent>
  <xr:revisionPtr revIDLastSave="0" documentId="14_{13237573-3D5A-46E0-9B2A-6B1604709B2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Wireline offshore" sheetId="5" r:id="rId1"/>
    <sheet name="Oiltools offshore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10" i="5"/>
  <c r="J44" i="7"/>
  <c r="M43" i="7"/>
  <c r="M44" i="7" s="1"/>
  <c r="L43" i="7"/>
  <c r="L44" i="7" s="1"/>
  <c r="K43" i="7"/>
  <c r="K44" i="7" s="1"/>
  <c r="J43" i="7"/>
  <c r="I43" i="7"/>
  <c r="I44" i="7" s="1"/>
  <c r="H43" i="7"/>
  <c r="H44" i="7" s="1"/>
  <c r="M42" i="7"/>
  <c r="L42" i="7"/>
  <c r="K42" i="7"/>
  <c r="J42" i="7"/>
  <c r="I42" i="7"/>
  <c r="H42" i="7"/>
  <c r="M39" i="7"/>
  <c r="M40" i="7" s="1"/>
  <c r="M45" i="7" s="1"/>
  <c r="L39" i="7"/>
  <c r="L40" i="7" s="1"/>
  <c r="K39" i="7"/>
  <c r="K40" i="7" s="1"/>
  <c r="J39" i="7"/>
  <c r="J40" i="7" s="1"/>
  <c r="I39" i="7"/>
  <c r="I40" i="7" s="1"/>
  <c r="I45" i="7" s="1"/>
  <c r="H39" i="7"/>
  <c r="H40" i="7" s="1"/>
  <c r="H45" i="7" s="1"/>
  <c r="D36" i="7"/>
  <c r="D46" i="7" s="1"/>
  <c r="O34" i="7"/>
  <c r="M34" i="7"/>
  <c r="L34" i="7"/>
  <c r="K34" i="7"/>
  <c r="J34" i="7"/>
  <c r="G34" i="7"/>
  <c r="F34" i="7"/>
  <c r="O33" i="7"/>
  <c r="N33" i="7"/>
  <c r="N34" i="7" s="1"/>
  <c r="M33" i="7"/>
  <c r="L33" i="7"/>
  <c r="K33" i="7"/>
  <c r="J33" i="7"/>
  <c r="I33" i="7"/>
  <c r="I34" i="7" s="1"/>
  <c r="H33" i="7"/>
  <c r="H34" i="7" s="1"/>
  <c r="G33" i="7"/>
  <c r="F33" i="7"/>
  <c r="D33" i="7"/>
  <c r="D43" i="7" s="1"/>
  <c r="O32" i="7"/>
  <c r="N32" i="7"/>
  <c r="M32" i="7"/>
  <c r="L32" i="7"/>
  <c r="K32" i="7"/>
  <c r="J32" i="7"/>
  <c r="I32" i="7"/>
  <c r="H32" i="7"/>
  <c r="G32" i="7"/>
  <c r="F32" i="7"/>
  <c r="D31" i="7"/>
  <c r="D41" i="7" s="1"/>
  <c r="J30" i="7"/>
  <c r="J31" i="7" s="1"/>
  <c r="H30" i="7"/>
  <c r="H35" i="7" s="1"/>
  <c r="G30" i="7"/>
  <c r="G35" i="7" s="1"/>
  <c r="D30" i="7"/>
  <c r="D40" i="7" s="1"/>
  <c r="O29" i="7"/>
  <c r="O30" i="7" s="1"/>
  <c r="N29" i="7"/>
  <c r="N30" i="7" s="1"/>
  <c r="M29" i="7"/>
  <c r="M30" i="7" s="1"/>
  <c r="L29" i="7"/>
  <c r="L30" i="7" s="1"/>
  <c r="K29" i="7"/>
  <c r="K30" i="7" s="1"/>
  <c r="J29" i="7"/>
  <c r="I29" i="7"/>
  <c r="I30" i="7" s="1"/>
  <c r="H29" i="7"/>
  <c r="G29" i="7"/>
  <c r="F29" i="7"/>
  <c r="F30" i="7" s="1"/>
  <c r="D29" i="7"/>
  <c r="D39" i="7" s="1"/>
  <c r="D28" i="7"/>
  <c r="D38" i="7" s="1"/>
  <c r="D27" i="7"/>
  <c r="D37" i="7" s="1"/>
  <c r="D47" i="7" s="1"/>
  <c r="D26" i="7"/>
  <c r="D25" i="7"/>
  <c r="D35" i="7" s="1"/>
  <c r="D45" i="7" s="1"/>
  <c r="O24" i="7"/>
  <c r="N24" i="7"/>
  <c r="K24" i="7"/>
  <c r="J24" i="7"/>
  <c r="I24" i="7"/>
  <c r="H24" i="7"/>
  <c r="D24" i="7"/>
  <c r="D34" i="7" s="1"/>
  <c r="D44" i="7" s="1"/>
  <c r="O23" i="7"/>
  <c r="N23" i="7"/>
  <c r="M23" i="7"/>
  <c r="M24" i="7" s="1"/>
  <c r="L23" i="7"/>
  <c r="L24" i="7" s="1"/>
  <c r="K23" i="7"/>
  <c r="J23" i="7"/>
  <c r="I23" i="7"/>
  <c r="H23" i="7"/>
  <c r="D23" i="7"/>
  <c r="O22" i="7"/>
  <c r="N22" i="7"/>
  <c r="M22" i="7"/>
  <c r="L22" i="7"/>
  <c r="K22" i="7"/>
  <c r="J22" i="7"/>
  <c r="I22" i="7"/>
  <c r="H22" i="7"/>
  <c r="D21" i="7"/>
  <c r="D20" i="7"/>
  <c r="O19" i="7"/>
  <c r="O20" i="7" s="1"/>
  <c r="N19" i="7"/>
  <c r="N20" i="7" s="1"/>
  <c r="N21" i="7" s="1"/>
  <c r="M19" i="7"/>
  <c r="M20" i="7" s="1"/>
  <c r="L19" i="7"/>
  <c r="L20" i="7" s="1"/>
  <c r="K19" i="7"/>
  <c r="K20" i="7" s="1"/>
  <c r="J19" i="7"/>
  <c r="J20" i="7" s="1"/>
  <c r="J25" i="7" s="1"/>
  <c r="J26" i="7" s="1"/>
  <c r="I19" i="7"/>
  <c r="I20" i="7" s="1"/>
  <c r="I25" i="7" s="1"/>
  <c r="H19" i="7"/>
  <c r="H20" i="7" s="1"/>
  <c r="H21" i="7" s="1"/>
  <c r="D19" i="7"/>
  <c r="D18" i="7"/>
  <c r="M14" i="7"/>
  <c r="L14" i="7"/>
  <c r="I14" i="7"/>
  <c r="H14" i="7"/>
  <c r="Q13" i="7"/>
  <c r="Q14" i="7" s="1"/>
  <c r="O13" i="7"/>
  <c r="O14" i="7" s="1"/>
  <c r="N13" i="7"/>
  <c r="N14" i="7" s="1"/>
  <c r="M13" i="7"/>
  <c r="L13" i="7"/>
  <c r="K13" i="7"/>
  <c r="K14" i="7" s="1"/>
  <c r="J13" i="7"/>
  <c r="J14" i="7" s="1"/>
  <c r="I13" i="7"/>
  <c r="H13" i="7"/>
  <c r="Q12" i="7"/>
  <c r="O12" i="7"/>
  <c r="N12" i="7"/>
  <c r="M12" i="7"/>
  <c r="L12" i="7"/>
  <c r="K12" i="7"/>
  <c r="J12" i="7"/>
  <c r="I12" i="7"/>
  <c r="H12" i="7"/>
  <c r="M10" i="7"/>
  <c r="M11" i="7" s="1"/>
  <c r="Q9" i="7"/>
  <c r="Q10" i="7" s="1"/>
  <c r="O9" i="7"/>
  <c r="O10" i="7" s="1"/>
  <c r="N9" i="7"/>
  <c r="N10" i="7" s="1"/>
  <c r="M9" i="7"/>
  <c r="L9" i="7"/>
  <c r="L10" i="7" s="1"/>
  <c r="L15" i="7" s="1"/>
  <c r="K9" i="7"/>
  <c r="K10" i="7" s="1"/>
  <c r="J9" i="7"/>
  <c r="J10" i="7" s="1"/>
  <c r="I9" i="7"/>
  <c r="I10" i="7" s="1"/>
  <c r="H9" i="7"/>
  <c r="H10" i="7" s="1"/>
  <c r="K22" i="5"/>
  <c r="J32" i="5"/>
  <c r="F32" i="5"/>
  <c r="G32" i="5"/>
  <c r="M42" i="5"/>
  <c r="L42" i="5"/>
  <c r="K42" i="5"/>
  <c r="J42" i="5"/>
  <c r="I42" i="5"/>
  <c r="H42" i="5"/>
  <c r="O32" i="5"/>
  <c r="N32" i="5"/>
  <c r="M32" i="5"/>
  <c r="L32" i="5"/>
  <c r="K32" i="5"/>
  <c r="I32" i="5"/>
  <c r="H32" i="5"/>
  <c r="O22" i="5"/>
  <c r="N22" i="5"/>
  <c r="M22" i="5"/>
  <c r="L22" i="5"/>
  <c r="J22" i="5"/>
  <c r="I22" i="5"/>
  <c r="H22" i="5"/>
  <c r="Q12" i="5"/>
  <c r="Q13" i="5"/>
  <c r="Q14" i="5" s="1"/>
  <c r="I12" i="5"/>
  <c r="J12" i="5"/>
  <c r="K12" i="5"/>
  <c r="L12" i="5"/>
  <c r="M12" i="5"/>
  <c r="N12" i="5"/>
  <c r="O12" i="5"/>
  <c r="H12" i="5"/>
  <c r="Q9" i="5"/>
  <c r="Q10" i="5" s="1"/>
  <c r="H39" i="5"/>
  <c r="H40" i="5" s="1"/>
  <c r="H45" i="5" s="1"/>
  <c r="I39" i="5"/>
  <c r="I40" i="5" s="1"/>
  <c r="J39" i="5"/>
  <c r="J40" i="5" s="1"/>
  <c r="K39" i="5"/>
  <c r="K40" i="5" s="1"/>
  <c r="L39" i="5"/>
  <c r="L40" i="5" s="1"/>
  <c r="L45" i="5" s="1"/>
  <c r="M39" i="5"/>
  <c r="M40" i="5" s="1"/>
  <c r="M45" i="5" s="1"/>
  <c r="G29" i="5"/>
  <c r="G30" i="5" s="1"/>
  <c r="H29" i="5"/>
  <c r="H30" i="5" s="1"/>
  <c r="I29" i="5"/>
  <c r="I30" i="5" s="1"/>
  <c r="J29" i="5"/>
  <c r="J30" i="5" s="1"/>
  <c r="J35" i="5" s="1"/>
  <c r="K29" i="5"/>
  <c r="K30" i="5" s="1"/>
  <c r="K31" i="5" s="1"/>
  <c r="L29" i="5"/>
  <c r="L30" i="5" s="1"/>
  <c r="M29" i="5"/>
  <c r="M30" i="5" s="1"/>
  <c r="N29" i="5"/>
  <c r="N30" i="5" s="1"/>
  <c r="O29" i="5"/>
  <c r="O30" i="5" s="1"/>
  <c r="F29" i="5"/>
  <c r="F30" i="5" s="1"/>
  <c r="F35" i="5" s="1"/>
  <c r="H19" i="5"/>
  <c r="H20" i="5" s="1"/>
  <c r="I19" i="5"/>
  <c r="I20" i="5" s="1"/>
  <c r="J19" i="5"/>
  <c r="J20" i="5" s="1"/>
  <c r="J25" i="5" s="1"/>
  <c r="K19" i="5"/>
  <c r="K20" i="5" s="1"/>
  <c r="K21" i="5" s="1"/>
  <c r="L19" i="5"/>
  <c r="L20" i="5" s="1"/>
  <c r="M19" i="5"/>
  <c r="M20" i="5" s="1"/>
  <c r="N19" i="5"/>
  <c r="N20" i="5" s="1"/>
  <c r="N21" i="5" s="1"/>
  <c r="O19" i="5"/>
  <c r="O20" i="5" s="1"/>
  <c r="O25" i="5" s="1"/>
  <c r="H11" i="5"/>
  <c r="I9" i="5"/>
  <c r="I10" i="5" s="1"/>
  <c r="I15" i="5" s="1"/>
  <c r="J9" i="5"/>
  <c r="J10" i="5" s="1"/>
  <c r="K9" i="5"/>
  <c r="K10" i="5" s="1"/>
  <c r="L9" i="5"/>
  <c r="L10" i="5" s="1"/>
  <c r="L11" i="5" s="1"/>
  <c r="M9" i="5"/>
  <c r="M10" i="5" s="1"/>
  <c r="M15" i="5" s="1"/>
  <c r="M16" i="5" s="1"/>
  <c r="N9" i="5"/>
  <c r="N10" i="5" s="1"/>
  <c r="N11" i="5" s="1"/>
  <c r="O9" i="5"/>
  <c r="O10" i="5" s="1"/>
  <c r="M43" i="5"/>
  <c r="M44" i="5" s="1"/>
  <c r="L43" i="5"/>
  <c r="L44" i="5" s="1"/>
  <c r="K43" i="5"/>
  <c r="K44" i="5" s="1"/>
  <c r="J43" i="5"/>
  <c r="J44" i="5" s="1"/>
  <c r="I43" i="5"/>
  <c r="I44" i="5" s="1"/>
  <c r="H43" i="5"/>
  <c r="H4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/>
  <c r="H33" i="5"/>
  <c r="H34" i="5"/>
  <c r="G33" i="5"/>
  <c r="G34" i="5"/>
  <c r="F33" i="5"/>
  <c r="F34" i="5" s="1"/>
  <c r="D27" i="5"/>
  <c r="D37" i="5"/>
  <c r="D47" i="5"/>
  <c r="D26" i="5"/>
  <c r="D36" i="5"/>
  <c r="D46" i="5"/>
  <c r="D25" i="5"/>
  <c r="D35" i="5"/>
  <c r="D45" i="5"/>
  <c r="D24" i="5"/>
  <c r="D34" i="5"/>
  <c r="D44" i="5"/>
  <c r="O23" i="5"/>
  <c r="O24" i="5" s="1"/>
  <c r="N23" i="5"/>
  <c r="N24" i="5" s="1"/>
  <c r="M23" i="5"/>
  <c r="M24" i="5" s="1"/>
  <c r="L23" i="5"/>
  <c r="L24" i="5"/>
  <c r="K23" i="5"/>
  <c r="K24" i="5"/>
  <c r="J23" i="5"/>
  <c r="J24" i="5" s="1"/>
  <c r="I23" i="5"/>
  <c r="I24" i="5" s="1"/>
  <c r="H23" i="5"/>
  <c r="H24" i="5"/>
  <c r="D23" i="5"/>
  <c r="D33" i="5"/>
  <c r="D43" i="5"/>
  <c r="D21" i="5"/>
  <c r="D31" i="5"/>
  <c r="D41" i="5"/>
  <c r="D20" i="5"/>
  <c r="D30" i="5"/>
  <c r="D40" i="5"/>
  <c r="D19" i="5"/>
  <c r="D29" i="5"/>
  <c r="D39" i="5"/>
  <c r="D18" i="5"/>
  <c r="D28" i="5"/>
  <c r="D38" i="5"/>
  <c r="O13" i="5"/>
  <c r="O14" i="5"/>
  <c r="N13" i="5"/>
  <c r="N14" i="5" s="1"/>
  <c r="M13" i="5"/>
  <c r="M14" i="5" s="1"/>
  <c r="L13" i="5"/>
  <c r="L14" i="5" s="1"/>
  <c r="K13" i="5"/>
  <c r="K14" i="5"/>
  <c r="J13" i="5"/>
  <c r="J14" i="5"/>
  <c r="I13" i="5"/>
  <c r="I14" i="5" s="1"/>
  <c r="H13" i="5"/>
  <c r="H14" i="5" s="1"/>
  <c r="F35" i="7" l="1"/>
  <c r="F31" i="7"/>
  <c r="J21" i="7"/>
  <c r="G31" i="7"/>
  <c r="H31" i="7"/>
  <c r="M31" i="7"/>
  <c r="M35" i="7"/>
  <c r="H15" i="7"/>
  <c r="H16" i="7" s="1"/>
  <c r="H11" i="7"/>
  <c r="I11" i="7"/>
  <c r="I15" i="7"/>
  <c r="I16" i="7" s="1"/>
  <c r="N35" i="7"/>
  <c r="N36" i="7" s="1"/>
  <c r="N31" i="7"/>
  <c r="H37" i="7"/>
  <c r="H36" i="7"/>
  <c r="L17" i="7"/>
  <c r="L16" i="7"/>
  <c r="J41" i="7"/>
  <c r="J45" i="7"/>
  <c r="J47" i="7" s="1"/>
  <c r="L11" i="7"/>
  <c r="I21" i="7"/>
  <c r="M41" i="7"/>
  <c r="K35" i="7"/>
  <c r="K31" i="7"/>
  <c r="J15" i="7"/>
  <c r="J11" i="7"/>
  <c r="K21" i="7"/>
  <c r="K25" i="7"/>
  <c r="M47" i="7"/>
  <c r="M46" i="7"/>
  <c r="L21" i="7"/>
  <c r="L25" i="7"/>
  <c r="L35" i="7"/>
  <c r="L31" i="7"/>
  <c r="M21" i="7"/>
  <c r="M25" i="7"/>
  <c r="K15" i="7"/>
  <c r="K11" i="7"/>
  <c r="O25" i="7"/>
  <c r="O21" i="7"/>
  <c r="O35" i="7"/>
  <c r="O31" i="7"/>
  <c r="F37" i="7"/>
  <c r="F36" i="7"/>
  <c r="K45" i="7"/>
  <c r="K41" i="7"/>
  <c r="N15" i="7"/>
  <c r="N11" i="7"/>
  <c r="I27" i="7"/>
  <c r="I26" i="7"/>
  <c r="G36" i="7"/>
  <c r="G37" i="7"/>
  <c r="L41" i="7"/>
  <c r="L45" i="7"/>
  <c r="O15" i="7"/>
  <c r="O11" i="7"/>
  <c r="Q15" i="7"/>
  <c r="Q11" i="7"/>
  <c r="H46" i="7"/>
  <c r="H47" i="7"/>
  <c r="I31" i="7"/>
  <c r="I35" i="7"/>
  <c r="I47" i="7"/>
  <c r="I46" i="7"/>
  <c r="M15" i="7"/>
  <c r="J27" i="7"/>
  <c r="H41" i="7"/>
  <c r="I41" i="7"/>
  <c r="H25" i="7"/>
  <c r="J35" i="7"/>
  <c r="N25" i="7"/>
  <c r="M11" i="5"/>
  <c r="K45" i="5"/>
  <c r="K47" i="5" s="1"/>
  <c r="K41" i="5"/>
  <c r="O35" i="5"/>
  <c r="O37" i="5" s="1"/>
  <c r="O31" i="5"/>
  <c r="J21" i="5"/>
  <c r="H35" i="5"/>
  <c r="H31" i="5"/>
  <c r="L15" i="5"/>
  <c r="N25" i="5"/>
  <c r="N27" i="5" s="1"/>
  <c r="H15" i="5"/>
  <c r="K25" i="5"/>
  <c r="Q15" i="5"/>
  <c r="Q11" i="5"/>
  <c r="M31" i="5"/>
  <c r="M35" i="5"/>
  <c r="L35" i="5"/>
  <c r="L31" i="5"/>
  <c r="M47" i="5"/>
  <c r="M46" i="5"/>
  <c r="L47" i="5"/>
  <c r="L46" i="5"/>
  <c r="J26" i="5"/>
  <c r="J27" i="5"/>
  <c r="J41" i="5"/>
  <c r="J45" i="5"/>
  <c r="I16" i="5"/>
  <c r="I17" i="5"/>
  <c r="O27" i="5"/>
  <c r="O26" i="5"/>
  <c r="I25" i="5"/>
  <c r="I21" i="5"/>
  <c r="J36" i="5"/>
  <c r="J37" i="5"/>
  <c r="I41" i="5"/>
  <c r="I45" i="5"/>
  <c r="O36" i="5"/>
  <c r="H47" i="5"/>
  <c r="H46" i="5"/>
  <c r="K11" i="5"/>
  <c r="K15" i="5"/>
  <c r="J15" i="5"/>
  <c r="J11" i="5"/>
  <c r="O15" i="5"/>
  <c r="O11" i="5"/>
  <c r="H21" i="5"/>
  <c r="H25" i="5"/>
  <c r="F37" i="5"/>
  <c r="F36" i="5"/>
  <c r="I35" i="5"/>
  <c r="I31" i="5"/>
  <c r="N31" i="5"/>
  <c r="N35" i="5"/>
  <c r="M21" i="5"/>
  <c r="M25" i="5"/>
  <c r="H37" i="5"/>
  <c r="H36" i="5"/>
  <c r="L21" i="5"/>
  <c r="L25" i="5"/>
  <c r="G31" i="5"/>
  <c r="G35" i="5"/>
  <c r="M41" i="5"/>
  <c r="L41" i="5"/>
  <c r="H41" i="5"/>
  <c r="J31" i="5"/>
  <c r="K35" i="5"/>
  <c r="O21" i="5"/>
  <c r="N15" i="5"/>
  <c r="M17" i="5"/>
  <c r="F31" i="5"/>
  <c r="I11" i="5"/>
  <c r="N37" i="7" l="1"/>
  <c r="H17" i="7"/>
  <c r="K46" i="5"/>
  <c r="J46" i="7"/>
  <c r="M37" i="7"/>
  <c r="M36" i="7"/>
  <c r="I17" i="7"/>
  <c r="K16" i="7"/>
  <c r="K17" i="7"/>
  <c r="H27" i="7"/>
  <c r="H26" i="7"/>
  <c r="O16" i="7"/>
  <c r="O17" i="7"/>
  <c r="J36" i="7"/>
  <c r="J37" i="7"/>
  <c r="M26" i="7"/>
  <c r="M27" i="7"/>
  <c r="N17" i="7"/>
  <c r="N16" i="7"/>
  <c r="J16" i="7"/>
  <c r="J17" i="7"/>
  <c r="Q17" i="7"/>
  <c r="Q16" i="7"/>
  <c r="K47" i="7"/>
  <c r="K46" i="7"/>
  <c r="L36" i="7"/>
  <c r="L37" i="7"/>
  <c r="K36" i="7"/>
  <c r="K37" i="7"/>
  <c r="L26" i="7"/>
  <c r="L27" i="7"/>
  <c r="L47" i="7"/>
  <c r="L46" i="7"/>
  <c r="M16" i="7"/>
  <c r="M17" i="7"/>
  <c r="O37" i="7"/>
  <c r="O36" i="7"/>
  <c r="O26" i="7"/>
  <c r="O27" i="7"/>
  <c r="N26" i="7"/>
  <c r="N27" i="7"/>
  <c r="I36" i="7"/>
  <c r="I37" i="7"/>
  <c r="K26" i="7"/>
  <c r="K27" i="7"/>
  <c r="N26" i="5"/>
  <c r="H17" i="5"/>
  <c r="H16" i="5"/>
  <c r="K27" i="5"/>
  <c r="K26" i="5"/>
  <c r="L16" i="5"/>
  <c r="L17" i="5"/>
  <c r="Q17" i="5"/>
  <c r="Q16" i="5"/>
  <c r="G36" i="5"/>
  <c r="G37" i="5"/>
  <c r="J46" i="5"/>
  <c r="J47" i="5"/>
  <c r="H27" i="5"/>
  <c r="H26" i="5"/>
  <c r="I46" i="5"/>
  <c r="I47" i="5"/>
  <c r="O16" i="5"/>
  <c r="O17" i="5"/>
  <c r="K36" i="5"/>
  <c r="K37" i="5"/>
  <c r="M26" i="5"/>
  <c r="M27" i="5"/>
  <c r="J17" i="5"/>
  <c r="J16" i="5"/>
  <c r="I26" i="5"/>
  <c r="I27" i="5"/>
  <c r="N16" i="5"/>
  <c r="N17" i="5"/>
  <c r="N37" i="5"/>
  <c r="N36" i="5"/>
  <c r="K16" i="5"/>
  <c r="K17" i="5"/>
  <c r="L37" i="5"/>
  <c r="L36" i="5"/>
  <c r="M36" i="5"/>
  <c r="M37" i="5"/>
  <c r="L26" i="5"/>
  <c r="L27" i="5"/>
  <c r="I37" i="5"/>
  <c r="I36" i="5"/>
</calcChain>
</file>

<file path=xl/sharedStrings.xml><?xml version="1.0" encoding="utf-8"?>
<sst xmlns="http://schemas.openxmlformats.org/spreadsheetml/2006/main" count="75" uniqueCount="40">
  <si>
    <t>Sett inn egen</t>
  </si>
  <si>
    <t>avtalt årslønn</t>
  </si>
  <si>
    <t>Stillinger Archer</t>
  </si>
  <si>
    <t>Satser</t>
  </si>
  <si>
    <t>Individuell</t>
  </si>
  <si>
    <t>Brønnspesialist</t>
  </si>
  <si>
    <t>Årslønn</t>
  </si>
  <si>
    <t>Loggeingeniør</t>
  </si>
  <si>
    <t>Daglig sokkelkompensasjon</t>
  </si>
  <si>
    <t>A</t>
  </si>
  <si>
    <t>Månedslønn</t>
  </si>
  <si>
    <t>Justert månedslønn</t>
  </si>
  <si>
    <t>Fastlønn 2-4 skiftplan (7,71 % trekk)</t>
  </si>
  <si>
    <t>Offshore pr. time</t>
  </si>
  <si>
    <t>Offshore overtid pr. time</t>
  </si>
  <si>
    <t>Onshore pr. time</t>
  </si>
  <si>
    <t>Onshore overtid 50 %</t>
  </si>
  <si>
    <t>Onshore overtid 100 %</t>
  </si>
  <si>
    <t>Senior brønnoperatør</t>
  </si>
  <si>
    <t>Jr. loggeingeniør</t>
  </si>
  <si>
    <t>B</t>
  </si>
  <si>
    <t>Brønnoperatør</t>
  </si>
  <si>
    <t>C</t>
  </si>
  <si>
    <t>Opplæringsstillinger</t>
  </si>
  <si>
    <t>(Ikke fagarbeidere)</t>
  </si>
  <si>
    <t>E</t>
  </si>
  <si>
    <t>I tillegg kommer: Nattillegg kr. 103 pr. time, og Bev. helligdagsgodtgjørelse kr. 2275- pr. dag</t>
  </si>
  <si>
    <t>Følgende stillinger avlønnes iht avtalens bestemmelse 3.15.9:</t>
  </si>
  <si>
    <t xml:space="preserve">Senior Brønnspesialist </t>
  </si>
  <si>
    <t>Supervisor</t>
  </si>
  <si>
    <t>General Field Engineer</t>
  </si>
  <si>
    <t>Justert månedslønn tilsvarer månedslønn på lønnsslippen. Beløpet er justert slik at det ikke trekkes ekstra for ferie. Justert månedslønn utbetales 12 ganger i året i tillegg til feriepenger</t>
  </si>
  <si>
    <t>Fastlønn benyttes for personell som går 2-4 skiftplan. For disse benyttes ikke sokkelkompensasjon da dette er innbakt i fastlønn.</t>
  </si>
  <si>
    <t>Lønningsdato er siste virkedag i måneden. Desemberlønn utbetales siste virkedag før 15. desember.</t>
  </si>
  <si>
    <t>25 prosent av feriepengene utbetales sammen med januarlønn og resterende utbetales siste virkedag før 15. mai.</t>
  </si>
  <si>
    <t>Lønnssatser gjeldende fra 1.1.2025</t>
  </si>
  <si>
    <t>I tillegg kommer: Nattillegg kr. 106 pr. time, og Bev. helligdagsgodtgjørelse kr. 2300- pr. dag</t>
  </si>
  <si>
    <t>ARCHER OILTOOLS</t>
  </si>
  <si>
    <t>ARCHER WIRELINE</t>
  </si>
  <si>
    <t>Sokkelkompensasjon (av grunnlønn):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</si>
</sst>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</numFmts>
  <fonts count="15" x14ac:knownFonts="1"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11"/>
      <name val="Georgia"/>
      <family val="1"/>
      <scheme val="minor"/>
    </font>
    <font>
      <b/>
      <sz val="10"/>
      <name val="Georgia"/>
      <family val="1"/>
      <scheme val="minor"/>
    </font>
    <font>
      <sz val="10"/>
      <name val="Georgia"/>
      <family val="1"/>
      <scheme val="minor"/>
    </font>
    <font>
      <sz val="11"/>
      <name val="Georgia"/>
      <family val="1"/>
      <scheme val="minor"/>
    </font>
    <font>
      <b/>
      <sz val="14"/>
      <name val="Georgia"/>
      <family val="1"/>
      <scheme val="minor"/>
    </font>
    <font>
      <sz val="11"/>
      <color theme="4"/>
      <name val="Georgia"/>
      <family val="1"/>
      <scheme val="minor"/>
    </font>
    <font>
      <strike/>
      <sz val="11"/>
      <color theme="4"/>
      <name val="Georgia"/>
      <family val="1"/>
      <scheme val="minor"/>
    </font>
    <font>
      <strike/>
      <sz val="11"/>
      <color theme="1"/>
      <name val="Georgia"/>
      <family val="1"/>
      <scheme val="minor"/>
    </font>
    <font>
      <sz val="18"/>
      <color theme="1"/>
      <name val="Georgia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8"/>
      <name val="Georg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4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5" fillId="0" borderId="0" xfId="1" applyNumberFormat="1" applyFont="1" applyFill="1" applyBorder="1"/>
    <xf numFmtId="0" fontId="7" fillId="0" borderId="1" xfId="0" applyFont="1" applyBorder="1" applyAlignment="1">
      <alignment vertical="center"/>
    </xf>
    <xf numFmtId="3" fontId="5" fillId="0" borderId="0" xfId="0" applyNumberFormat="1" applyFont="1"/>
    <xf numFmtId="0" fontId="7" fillId="0" borderId="2" xfId="0" applyFont="1" applyBorder="1"/>
    <xf numFmtId="0" fontId="7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/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4" fontId="5" fillId="3" borderId="9" xfId="0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/>
    <xf numFmtId="3" fontId="2" fillId="0" borderId="6" xfId="0" applyNumberFormat="1" applyFont="1" applyBorder="1"/>
    <xf numFmtId="3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0" fontId="10" fillId="0" borderId="0" xfId="0" applyFont="1"/>
    <xf numFmtId="0" fontId="2" fillId="0" borderId="15" xfId="0" applyFont="1" applyBorder="1" applyAlignment="1">
      <alignment horizontal="center" vertical="center" wrapText="1"/>
    </xf>
    <xf numFmtId="3" fontId="2" fillId="0" borderId="0" xfId="0" applyNumberFormat="1" applyFont="1"/>
    <xf numFmtId="0" fontId="3" fillId="0" borderId="14" xfId="0" applyFont="1" applyBorder="1"/>
    <xf numFmtId="0" fontId="7" fillId="0" borderId="0" xfId="0" applyFont="1" applyAlignment="1">
      <alignment vertical="center"/>
    </xf>
    <xf numFmtId="9" fontId="7" fillId="0" borderId="0" xfId="3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2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3" fontId="0" fillId="0" borderId="0" xfId="0" applyNumberFormat="1"/>
    <xf numFmtId="3" fontId="2" fillId="3" borderId="0" xfId="0" applyNumberFormat="1" applyFont="1" applyFill="1" applyBorder="1" applyAlignment="1">
      <alignment vertical="center"/>
    </xf>
    <xf numFmtId="0" fontId="11" fillId="5" borderId="3" xfId="0" applyFont="1" applyFill="1" applyBorder="1"/>
    <xf numFmtId="0" fontId="12" fillId="0" borderId="0" xfId="0" applyFont="1"/>
    <xf numFmtId="0" fontId="13" fillId="5" borderId="0" xfId="0" applyFont="1" applyFill="1"/>
    <xf numFmtId="0" fontId="14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7" fillId="0" borderId="0" xfId="3" applyFont="1" applyAlignment="1">
      <alignment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3</xdr:row>
      <xdr:rowOff>33265</xdr:rowOff>
    </xdr:from>
    <xdr:to>
      <xdr:col>14</xdr:col>
      <xdr:colOff>685799</xdr:colOff>
      <xdr:row>5</xdr:row>
      <xdr:rowOff>131676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8A1795-DF2B-4ACD-A2E4-1D1D22116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700015"/>
          <a:ext cx="1990724" cy="464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3</xdr:row>
      <xdr:rowOff>33265</xdr:rowOff>
    </xdr:from>
    <xdr:to>
      <xdr:col>14</xdr:col>
      <xdr:colOff>685799</xdr:colOff>
      <xdr:row>5</xdr:row>
      <xdr:rowOff>135486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4FCAA-5CF7-49E6-810F-9AA92451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7045" y="669535"/>
          <a:ext cx="1935479" cy="447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ndustri Energi Archer PP">
  <a:themeElements>
    <a:clrScheme name="Industri Energi Archer">
      <a:dk1>
        <a:srgbClr val="666666"/>
      </a:dk1>
      <a:lt1>
        <a:srgbClr val="B2B2B2"/>
      </a:lt1>
      <a:dk2>
        <a:srgbClr val="FFFFFF"/>
      </a:dk2>
      <a:lt2>
        <a:srgbClr val="666666"/>
      </a:lt2>
      <a:accent1>
        <a:srgbClr val="606060"/>
      </a:accent1>
      <a:accent2>
        <a:srgbClr val="B2B2B2"/>
      </a:accent2>
      <a:accent3>
        <a:srgbClr val="D80729"/>
      </a:accent3>
      <a:accent4>
        <a:srgbClr val="800000"/>
      </a:accent4>
      <a:accent5>
        <a:srgbClr val="000000"/>
      </a:accent5>
      <a:accent6>
        <a:srgbClr val="E0E0E0"/>
      </a:accent6>
      <a:hlink>
        <a:srgbClr val="D80729"/>
      </a:hlink>
      <a:folHlink>
        <a:srgbClr val="D80729"/>
      </a:folHlink>
    </a:clrScheme>
    <a:fontScheme name="Industri Energi Archer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8F34-413F-4C1A-B517-0EF83F54865E}">
  <sheetPr codeName="Sheet1"/>
  <dimension ref="B2:S60"/>
  <sheetViews>
    <sheetView tabSelected="1" zoomScale="80" zoomScaleNormal="80" workbookViewId="0">
      <selection activeCell="I5" sqref="I5"/>
    </sheetView>
  </sheetViews>
  <sheetFormatPr defaultRowHeight="13.8" x14ac:dyDescent="0.25"/>
  <cols>
    <col min="1" max="1" width="2.1796875" customWidth="1"/>
    <col min="2" max="2" width="4.36328125" customWidth="1"/>
    <col min="3" max="3" width="16.81640625" bestFit="1" customWidth="1"/>
    <col min="4" max="4" width="31.1796875" bestFit="1" customWidth="1"/>
    <col min="16" max="16" width="2" customWidth="1"/>
    <col min="17" max="17" width="12.453125" bestFit="1" customWidth="1"/>
  </cols>
  <sheetData>
    <row r="2" spans="2:19" ht="22.8" x14ac:dyDescent="0.4">
      <c r="C2" s="70" t="s">
        <v>38</v>
      </c>
      <c r="F2" s="43"/>
    </row>
    <row r="3" spans="2:19" ht="14.4" thickBot="1" x14ac:dyDescent="0.3"/>
    <row r="4" spans="2:19" x14ac:dyDescent="0.25">
      <c r="B4" s="71" t="s">
        <v>35</v>
      </c>
      <c r="C4" s="72"/>
      <c r="D4" s="73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Q4" s="55" t="s">
        <v>0</v>
      </c>
    </row>
    <row r="5" spans="2:19" x14ac:dyDescent="0.25">
      <c r="B5" s="74"/>
      <c r="C5" s="75"/>
      <c r="D5" s="76"/>
      <c r="E5" s="47" t="s">
        <v>39</v>
      </c>
      <c r="F5" s="47"/>
      <c r="H5" s="48"/>
      <c r="I5" s="80">
        <v>0.21</v>
      </c>
      <c r="N5" s="33"/>
      <c r="O5" s="34"/>
      <c r="P5" s="2"/>
      <c r="Q5" s="56" t="s">
        <v>1</v>
      </c>
    </row>
    <row r="6" spans="2:19" ht="14.4" thickBot="1" x14ac:dyDescent="0.3">
      <c r="B6" s="77"/>
      <c r="C6" s="78"/>
      <c r="D6" s="7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"/>
      <c r="Q6" s="57"/>
    </row>
    <row r="7" spans="2:19" ht="14.4" thickBot="1" x14ac:dyDescent="0.3">
      <c r="B7" s="32"/>
      <c r="C7" s="35" t="s">
        <v>2</v>
      </c>
      <c r="D7" s="46" t="s">
        <v>3</v>
      </c>
      <c r="E7" s="29">
        <v>2</v>
      </c>
      <c r="F7" s="44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8">
        <v>12</v>
      </c>
      <c r="P7" s="2"/>
      <c r="Q7" s="49" t="s">
        <v>4</v>
      </c>
    </row>
    <row r="8" spans="2:19" x14ac:dyDescent="0.25">
      <c r="B8" s="11"/>
      <c r="C8" s="15" t="s">
        <v>5</v>
      </c>
      <c r="D8" s="58" t="s">
        <v>6</v>
      </c>
      <c r="E8" s="45"/>
      <c r="F8" s="36"/>
      <c r="G8" s="36"/>
      <c r="H8" s="20">
        <v>870198</v>
      </c>
      <c r="I8" s="20">
        <v>875198</v>
      </c>
      <c r="J8" s="20">
        <v>880198</v>
      </c>
      <c r="K8" s="20">
        <v>885198</v>
      </c>
      <c r="L8" s="20">
        <v>890198</v>
      </c>
      <c r="M8" s="20">
        <v>895198</v>
      </c>
      <c r="N8" s="20">
        <v>900198</v>
      </c>
      <c r="O8" s="21">
        <v>905198</v>
      </c>
      <c r="P8" s="2"/>
      <c r="Q8" s="54">
        <v>958230</v>
      </c>
    </row>
    <row r="9" spans="2:19" x14ac:dyDescent="0.25">
      <c r="B9" s="11"/>
      <c r="C9" s="3" t="s">
        <v>7</v>
      </c>
      <c r="D9" s="59" t="s">
        <v>8</v>
      </c>
      <c r="E9" s="37"/>
      <c r="F9" s="37"/>
      <c r="G9" s="37"/>
      <c r="H9" s="17">
        <f t="shared" ref="H9:O9" si="0">(H8-H8/(1+$I$5))/146</f>
        <v>1034.4253368051627</v>
      </c>
      <c r="I9" s="17">
        <f t="shared" si="0"/>
        <v>1040.3689573191439</v>
      </c>
      <c r="J9" s="17">
        <f t="shared" si="0"/>
        <v>1046.3125778331257</v>
      </c>
      <c r="K9" s="17">
        <f t="shared" si="0"/>
        <v>1052.2561983471076</v>
      </c>
      <c r="L9" s="17">
        <f t="shared" si="0"/>
        <v>1058.1998188610887</v>
      </c>
      <c r="M9" s="17">
        <f t="shared" si="0"/>
        <v>1064.1434393750706</v>
      </c>
      <c r="N9" s="17">
        <f t="shared" si="0"/>
        <v>1070.0870598890526</v>
      </c>
      <c r="O9" s="22">
        <f t="shared" si="0"/>
        <v>1076.0306804030336</v>
      </c>
      <c r="P9" s="2"/>
      <c r="Q9" s="50">
        <f>(Q8-Q8/(1+$I$5))/146</f>
        <v>1139.0710970225293</v>
      </c>
    </row>
    <row r="10" spans="2:19" ht="18" x14ac:dyDescent="0.25">
      <c r="B10" s="12" t="s">
        <v>9</v>
      </c>
      <c r="C10" s="6"/>
      <c r="D10" s="60" t="s">
        <v>10</v>
      </c>
      <c r="E10" s="38"/>
      <c r="F10" s="38"/>
      <c r="G10" s="38"/>
      <c r="H10" s="18">
        <f>(H8-(146*H9))/12</f>
        <v>59930.991735537187</v>
      </c>
      <c r="I10" s="18">
        <f t="shared" ref="I10:O10" si="1">(I8-(146*I9))/12</f>
        <v>60275.344352617081</v>
      </c>
      <c r="J10" s="18">
        <f t="shared" si="1"/>
        <v>60619.696969696968</v>
      </c>
      <c r="K10" s="18">
        <f t="shared" si="1"/>
        <v>60964.049586776855</v>
      </c>
      <c r="L10" s="18">
        <f t="shared" si="1"/>
        <v>61308.402203856756</v>
      </c>
      <c r="M10" s="18">
        <f t="shared" si="1"/>
        <v>61652.754820936643</v>
      </c>
      <c r="N10" s="18">
        <f t="shared" si="1"/>
        <v>61997.10743801653</v>
      </c>
      <c r="O10" s="23">
        <f t="shared" si="1"/>
        <v>62341.460055096424</v>
      </c>
      <c r="P10" s="2"/>
      <c r="Q10" s="51">
        <f t="shared" ref="Q10" si="2">(Q8-(146*Q9))/12</f>
        <v>65993.801652892565</v>
      </c>
    </row>
    <row r="11" spans="2:19" x14ac:dyDescent="0.25">
      <c r="B11" s="11"/>
      <c r="C11" s="6"/>
      <c r="D11" s="59" t="s">
        <v>11</v>
      </c>
      <c r="E11" s="37"/>
      <c r="F11" s="37"/>
      <c r="G11" s="37"/>
      <c r="H11" s="17">
        <f t="shared" ref="H11:O11" si="3">H10*47.08/52.14</f>
        <v>54114.903929978726</v>
      </c>
      <c r="I11" s="17">
        <f t="shared" si="3"/>
        <v>54425.838360590948</v>
      </c>
      <c r="J11" s="17">
        <f t="shared" si="3"/>
        <v>54736.772791203162</v>
      </c>
      <c r="K11" s="17">
        <f t="shared" si="3"/>
        <v>55047.707221815384</v>
      </c>
      <c r="L11" s="17">
        <f t="shared" si="3"/>
        <v>55358.641652427621</v>
      </c>
      <c r="M11" s="17">
        <f t="shared" si="3"/>
        <v>55669.576083039836</v>
      </c>
      <c r="N11" s="17">
        <f t="shared" si="3"/>
        <v>55980.510513652058</v>
      </c>
      <c r="O11" s="22">
        <f t="shared" si="3"/>
        <v>56291.44494426428</v>
      </c>
      <c r="P11" s="2"/>
      <c r="Q11" s="50">
        <f>Q10*47.08/52.14</f>
        <v>59589.339889109739</v>
      </c>
    </row>
    <row r="12" spans="2:19" x14ac:dyDescent="0.25">
      <c r="B12" s="11"/>
      <c r="C12" s="6"/>
      <c r="D12" s="59" t="s">
        <v>12</v>
      </c>
      <c r="E12" s="37"/>
      <c r="F12" s="37"/>
      <c r="G12" s="37"/>
      <c r="H12" s="17">
        <f>H8/12/52.14*47.08*(1-0.0771)</f>
        <v>60430.600252742617</v>
      </c>
      <c r="I12" s="17">
        <f t="shared" ref="I12:O12" si="4">I8/12/52.14*47.08*(1-0.0771)</f>
        <v>60777.823529817164</v>
      </c>
      <c r="J12" s="17">
        <f t="shared" si="4"/>
        <v>61125.046806891703</v>
      </c>
      <c r="K12" s="17">
        <f t="shared" si="4"/>
        <v>61472.270083966243</v>
      </c>
      <c r="L12" s="17">
        <f t="shared" si="4"/>
        <v>61819.493361040797</v>
      </c>
      <c r="M12" s="17">
        <f t="shared" si="4"/>
        <v>62166.716638115322</v>
      </c>
      <c r="N12" s="17">
        <f t="shared" si="4"/>
        <v>62513.939915189876</v>
      </c>
      <c r="O12" s="22">
        <f t="shared" si="4"/>
        <v>62861.163192264416</v>
      </c>
      <c r="P12" s="2"/>
      <c r="Q12" s="50">
        <f>Q8/12/52.14*47.08*(1-0.0771)</f>
        <v>66543.952158227854</v>
      </c>
      <c r="S12" s="65"/>
    </row>
    <row r="13" spans="2:19" x14ac:dyDescent="0.25">
      <c r="B13" s="14"/>
      <c r="C13" s="6"/>
      <c r="D13" s="59" t="s">
        <v>13</v>
      </c>
      <c r="E13" s="39"/>
      <c r="F13" s="39"/>
      <c r="G13" s="39"/>
      <c r="H13" s="19">
        <f t="shared" ref="H13:O13" si="5">H8/1752</f>
        <v>496.68835616438355</v>
      </c>
      <c r="I13" s="19">
        <f t="shared" si="5"/>
        <v>499.54223744292239</v>
      </c>
      <c r="J13" s="19">
        <f t="shared" si="5"/>
        <v>502.39611872146116</v>
      </c>
      <c r="K13" s="19">
        <f t="shared" si="5"/>
        <v>505.25</v>
      </c>
      <c r="L13" s="19">
        <f t="shared" si="5"/>
        <v>508.10388127853884</v>
      </c>
      <c r="M13" s="19">
        <f t="shared" si="5"/>
        <v>510.95776255707761</v>
      </c>
      <c r="N13" s="19">
        <f t="shared" si="5"/>
        <v>513.81164383561645</v>
      </c>
      <c r="O13" s="24">
        <f t="shared" si="5"/>
        <v>516.66552511415523</v>
      </c>
      <c r="P13" s="2"/>
      <c r="Q13" s="52">
        <f>Q8/1752</f>
        <v>546.93493150684935</v>
      </c>
    </row>
    <row r="14" spans="2:19" ht="18" x14ac:dyDescent="0.25">
      <c r="B14" s="12"/>
      <c r="C14" s="6"/>
      <c r="D14" s="59" t="s">
        <v>14</v>
      </c>
      <c r="E14" s="39"/>
      <c r="F14" s="39"/>
      <c r="G14" s="39"/>
      <c r="H14" s="19">
        <f t="shared" ref="H14:O14" si="6">H13*1.65</f>
        <v>819.53578767123281</v>
      </c>
      <c r="I14" s="19">
        <f t="shared" si="6"/>
        <v>824.24469178082188</v>
      </c>
      <c r="J14" s="19">
        <f t="shared" si="6"/>
        <v>828.95359589041084</v>
      </c>
      <c r="K14" s="19">
        <f t="shared" si="6"/>
        <v>833.66249999999991</v>
      </c>
      <c r="L14" s="19">
        <f t="shared" si="6"/>
        <v>838.37140410958898</v>
      </c>
      <c r="M14" s="19">
        <f t="shared" si="6"/>
        <v>843.08030821917805</v>
      </c>
      <c r="N14" s="19">
        <f t="shared" si="6"/>
        <v>847.78921232876712</v>
      </c>
      <c r="O14" s="24">
        <f t="shared" si="6"/>
        <v>852.49811643835608</v>
      </c>
      <c r="P14" s="2"/>
      <c r="Q14" s="52">
        <f>Q13*1.65</f>
        <v>902.44263698630141</v>
      </c>
    </row>
    <row r="15" spans="2:19" ht="18" x14ac:dyDescent="0.25">
      <c r="B15" s="12"/>
      <c r="C15" s="6"/>
      <c r="D15" s="59" t="s">
        <v>15</v>
      </c>
      <c r="E15" s="39"/>
      <c r="F15" s="39"/>
      <c r="G15" s="39"/>
      <c r="H15" s="19">
        <f t="shared" ref="H15:O15" si="7">H10/162.5</f>
        <v>368.80610298792118</v>
      </c>
      <c r="I15" s="19">
        <f t="shared" si="7"/>
        <v>370.92519601610513</v>
      </c>
      <c r="J15" s="19">
        <f t="shared" si="7"/>
        <v>373.04428904428903</v>
      </c>
      <c r="K15" s="19">
        <f t="shared" si="7"/>
        <v>375.16338207247293</v>
      </c>
      <c r="L15" s="19">
        <f t="shared" si="7"/>
        <v>377.28247510065694</v>
      </c>
      <c r="M15" s="19">
        <f t="shared" si="7"/>
        <v>379.40156812884089</v>
      </c>
      <c r="N15" s="19">
        <f t="shared" si="7"/>
        <v>381.52066115702479</v>
      </c>
      <c r="O15" s="24">
        <f t="shared" si="7"/>
        <v>383.63975418520874</v>
      </c>
      <c r="P15" s="2"/>
      <c r="Q15" s="52">
        <f t="shared" ref="Q15" si="8">Q10/162.5</f>
        <v>406.11570247933889</v>
      </c>
    </row>
    <row r="16" spans="2:19" ht="18" x14ac:dyDescent="0.25">
      <c r="B16" s="12"/>
      <c r="C16" s="6"/>
      <c r="D16" s="61" t="s">
        <v>16</v>
      </c>
      <c r="E16" s="39"/>
      <c r="F16" s="39"/>
      <c r="G16" s="39"/>
      <c r="H16" s="19">
        <f t="shared" ref="H16:O16" si="9">H15*1.5</f>
        <v>553.2091544818818</v>
      </c>
      <c r="I16" s="19">
        <f t="shared" si="9"/>
        <v>556.38779402415776</v>
      </c>
      <c r="J16" s="19">
        <f t="shared" si="9"/>
        <v>559.56643356643349</v>
      </c>
      <c r="K16" s="19">
        <f t="shared" si="9"/>
        <v>562.74507310870945</v>
      </c>
      <c r="L16" s="19">
        <f t="shared" si="9"/>
        <v>565.92371265098541</v>
      </c>
      <c r="M16" s="19">
        <f t="shared" si="9"/>
        <v>569.10235219326137</v>
      </c>
      <c r="N16" s="19">
        <f t="shared" si="9"/>
        <v>572.28099173553721</v>
      </c>
      <c r="O16" s="24">
        <f t="shared" si="9"/>
        <v>575.45963127781306</v>
      </c>
      <c r="P16" s="2"/>
      <c r="Q16" s="52">
        <f t="shared" ref="Q16" si="10">Q15*1.5</f>
        <v>609.1735537190084</v>
      </c>
    </row>
    <row r="17" spans="2:17" ht="14.4" thickBot="1" x14ac:dyDescent="0.3">
      <c r="B17" s="13"/>
      <c r="C17" s="8"/>
      <c r="D17" s="62" t="s">
        <v>17</v>
      </c>
      <c r="E17" s="40"/>
      <c r="F17" s="40"/>
      <c r="G17" s="40"/>
      <c r="H17" s="25">
        <f t="shared" ref="H17:O17" si="11">H15*2</f>
        <v>737.61220597584236</v>
      </c>
      <c r="I17" s="25">
        <f t="shared" si="11"/>
        <v>741.85039203221027</v>
      </c>
      <c r="J17" s="25">
        <f t="shared" si="11"/>
        <v>746.08857808857806</v>
      </c>
      <c r="K17" s="25">
        <f t="shared" si="11"/>
        <v>750.32676414494586</v>
      </c>
      <c r="L17" s="25">
        <f t="shared" si="11"/>
        <v>754.56495020131388</v>
      </c>
      <c r="M17" s="25">
        <f t="shared" si="11"/>
        <v>758.80313625768179</v>
      </c>
      <c r="N17" s="25">
        <f t="shared" si="11"/>
        <v>763.04132231404958</v>
      </c>
      <c r="O17" s="26">
        <f t="shared" si="11"/>
        <v>767.27950837041749</v>
      </c>
      <c r="P17" s="2"/>
      <c r="Q17" s="53">
        <f t="shared" ref="Q17" si="12">Q15*2</f>
        <v>812.23140495867779</v>
      </c>
    </row>
    <row r="18" spans="2:17" x14ac:dyDescent="0.25">
      <c r="B18" s="10"/>
      <c r="C18" s="3" t="s">
        <v>18</v>
      </c>
      <c r="D18" s="63" t="str">
        <f>D8</f>
        <v>Årslønn</v>
      </c>
      <c r="E18" s="36"/>
      <c r="F18" s="36"/>
      <c r="G18" s="36"/>
      <c r="H18" s="20">
        <v>842381</v>
      </c>
      <c r="I18" s="20">
        <v>847381</v>
      </c>
      <c r="J18" s="20">
        <v>852381</v>
      </c>
      <c r="K18" s="20">
        <v>857381</v>
      </c>
      <c r="L18" s="20">
        <v>862381</v>
      </c>
      <c r="M18" s="20">
        <v>867381</v>
      </c>
      <c r="N18" s="20">
        <v>872381</v>
      </c>
      <c r="O18" s="21">
        <v>877381</v>
      </c>
      <c r="P18" s="2"/>
    </row>
    <row r="19" spans="2:17" x14ac:dyDescent="0.25">
      <c r="B19" s="11"/>
      <c r="C19" s="3" t="s">
        <v>19</v>
      </c>
      <c r="D19" s="59" t="str">
        <f>D9</f>
        <v>Daglig sokkelkompensasjon</v>
      </c>
      <c r="E19" s="37"/>
      <c r="F19" s="37"/>
      <c r="G19" s="37"/>
      <c r="H19" s="17">
        <f t="shared" ref="H19:O19" si="13">(H18-H18/(1+$I$5))/146</f>
        <v>1001.358598437677</v>
      </c>
      <c r="I19" s="17">
        <f t="shared" si="13"/>
        <v>1007.302218951658</v>
      </c>
      <c r="J19" s="17">
        <f t="shared" si="13"/>
        <v>1013.24583946564</v>
      </c>
      <c r="K19" s="17">
        <f t="shared" si="13"/>
        <v>1019.1894599796219</v>
      </c>
      <c r="L19" s="17">
        <f t="shared" si="13"/>
        <v>1025.1330804936038</v>
      </c>
      <c r="M19" s="17">
        <f t="shared" si="13"/>
        <v>1031.0767010075849</v>
      </c>
      <c r="N19" s="17">
        <f t="shared" si="13"/>
        <v>1037.0203215215668</v>
      </c>
      <c r="O19" s="22">
        <f t="shared" si="13"/>
        <v>1042.9639420355486</v>
      </c>
      <c r="P19" s="2"/>
    </row>
    <row r="20" spans="2:17" ht="18" x14ac:dyDescent="0.25">
      <c r="B20" s="12" t="s">
        <v>20</v>
      </c>
      <c r="C20" s="3"/>
      <c r="D20" s="64" t="str">
        <f>D10</f>
        <v>Månedslønn</v>
      </c>
      <c r="E20" s="38"/>
      <c r="F20" s="38"/>
      <c r="G20" s="38"/>
      <c r="H20" s="18">
        <f t="shared" ref="H20:O20" si="14">(H18-(146*H19))/12</f>
        <v>58015.220385674933</v>
      </c>
      <c r="I20" s="18">
        <f t="shared" si="14"/>
        <v>58359.573002754827</v>
      </c>
      <c r="J20" s="18">
        <f t="shared" si="14"/>
        <v>58703.925619834714</v>
      </c>
      <c r="K20" s="18">
        <f t="shared" si="14"/>
        <v>59048.278236914601</v>
      </c>
      <c r="L20" s="18">
        <f t="shared" si="14"/>
        <v>59392.630853994488</v>
      </c>
      <c r="M20" s="18">
        <f t="shared" si="14"/>
        <v>59736.983471074382</v>
      </c>
      <c r="N20" s="18">
        <f t="shared" si="14"/>
        <v>60081.336088154269</v>
      </c>
      <c r="O20" s="23">
        <f t="shared" si="14"/>
        <v>60425.688705234155</v>
      </c>
      <c r="P20" s="2"/>
    </row>
    <row r="21" spans="2:17" x14ac:dyDescent="0.25">
      <c r="B21" s="11"/>
      <c r="C21" s="3"/>
      <c r="D21" s="59" t="str">
        <f>D11</f>
        <v>Justert månedslønn</v>
      </c>
      <c r="E21" s="37"/>
      <c r="F21" s="37"/>
      <c r="G21" s="37"/>
      <c r="H21" s="17">
        <f t="shared" ref="H21:O21" si="15">H20*47.08/52.14</f>
        <v>52385.051318710699</v>
      </c>
      <c r="I21" s="17">
        <f t="shared" si="15"/>
        <v>52695.985749322921</v>
      </c>
      <c r="J21" s="17">
        <f t="shared" si="15"/>
        <v>53006.920179935143</v>
      </c>
      <c r="K21" s="17">
        <f t="shared" si="15"/>
        <v>53317.854610547358</v>
      </c>
      <c r="L21" s="17">
        <f t="shared" si="15"/>
        <v>53628.78904115958</v>
      </c>
      <c r="M21" s="17">
        <f t="shared" si="15"/>
        <v>53939.723471771802</v>
      </c>
      <c r="N21" s="17">
        <f t="shared" si="15"/>
        <v>54250.657902384017</v>
      </c>
      <c r="O21" s="22">
        <f t="shared" si="15"/>
        <v>54561.592332996239</v>
      </c>
      <c r="P21" s="2"/>
    </row>
    <row r="22" spans="2:17" x14ac:dyDescent="0.25">
      <c r="B22" s="11"/>
      <c r="C22" s="3"/>
      <c r="D22" s="59" t="s">
        <v>12</v>
      </c>
      <c r="E22" s="37"/>
      <c r="F22" s="37"/>
      <c r="G22" s="37"/>
      <c r="H22" s="17">
        <f>H18/12/52.14*47.08*(1-0.0771)</f>
        <v>58498.858273066107</v>
      </c>
      <c r="I22" s="17">
        <f t="shared" ref="I22:O22" si="16">I18/12/52.14*47.08*(1-0.0771)</f>
        <v>58846.081550140647</v>
      </c>
      <c r="J22" s="17">
        <f t="shared" si="16"/>
        <v>59193.304827215194</v>
      </c>
      <c r="K22" s="17">
        <f>K18/12/52.14*47.08*(1-0.0771)</f>
        <v>59540.52810428974</v>
      </c>
      <c r="L22" s="17">
        <f t="shared" si="16"/>
        <v>59887.751381364265</v>
      </c>
      <c r="M22" s="17">
        <f t="shared" si="16"/>
        <v>60234.974658438812</v>
      </c>
      <c r="N22" s="17">
        <f t="shared" si="16"/>
        <v>60582.197935513366</v>
      </c>
      <c r="O22" s="22">
        <f t="shared" si="16"/>
        <v>60929.421212587906</v>
      </c>
      <c r="P22" s="2"/>
    </row>
    <row r="23" spans="2:17" x14ac:dyDescent="0.25">
      <c r="B23" s="11"/>
      <c r="C23" s="3"/>
      <c r="D23" s="59" t="str">
        <f t="shared" ref="D23:D31" si="17">D13</f>
        <v>Offshore pr. time</v>
      </c>
      <c r="E23" s="39"/>
      <c r="F23" s="39"/>
      <c r="G23" s="39"/>
      <c r="H23" s="19">
        <f t="shared" ref="H23:O23" si="18">H18/1752</f>
        <v>480.81107305936075</v>
      </c>
      <c r="I23" s="19">
        <f t="shared" si="18"/>
        <v>483.66495433789953</v>
      </c>
      <c r="J23" s="19">
        <f t="shared" si="18"/>
        <v>486.51883561643837</v>
      </c>
      <c r="K23" s="19">
        <f t="shared" si="18"/>
        <v>489.37271689497715</v>
      </c>
      <c r="L23" s="19">
        <f t="shared" si="18"/>
        <v>492.22659817351598</v>
      </c>
      <c r="M23" s="19">
        <f t="shared" si="18"/>
        <v>495.08047945205482</v>
      </c>
      <c r="N23" s="19">
        <f t="shared" si="18"/>
        <v>497.9343607305936</v>
      </c>
      <c r="O23" s="24">
        <f t="shared" si="18"/>
        <v>500.78824200913243</v>
      </c>
      <c r="P23" s="2"/>
    </row>
    <row r="24" spans="2:17" x14ac:dyDescent="0.25">
      <c r="B24" s="14"/>
      <c r="C24" s="11"/>
      <c r="D24" s="59" t="str">
        <f t="shared" si="17"/>
        <v>Offshore overtid pr. time</v>
      </c>
      <c r="E24" s="39"/>
      <c r="F24" s="39"/>
      <c r="G24" s="39"/>
      <c r="H24" s="19">
        <f t="shared" ref="H24:O24" si="19">H23*1.65</f>
        <v>793.33827054794517</v>
      </c>
      <c r="I24" s="19">
        <f t="shared" si="19"/>
        <v>798.04717465753413</v>
      </c>
      <c r="J24" s="19">
        <f t="shared" si="19"/>
        <v>802.75607876712331</v>
      </c>
      <c r="K24" s="19">
        <f t="shared" si="19"/>
        <v>807.46498287671227</v>
      </c>
      <c r="L24" s="19">
        <f t="shared" si="19"/>
        <v>812.17388698630134</v>
      </c>
      <c r="M24" s="19">
        <f t="shared" si="19"/>
        <v>816.88279109589041</v>
      </c>
      <c r="N24" s="19">
        <f t="shared" si="19"/>
        <v>821.59169520547937</v>
      </c>
      <c r="O24" s="24">
        <f t="shared" si="19"/>
        <v>826.30059931506844</v>
      </c>
      <c r="P24" s="2"/>
    </row>
    <row r="25" spans="2:17" x14ac:dyDescent="0.25">
      <c r="B25" s="11"/>
      <c r="C25" s="3"/>
      <c r="D25" s="59" t="str">
        <f t="shared" si="17"/>
        <v>Onshore pr. time</v>
      </c>
      <c r="E25" s="39"/>
      <c r="F25" s="39"/>
      <c r="G25" s="39"/>
      <c r="H25" s="19">
        <f t="shared" ref="H25:O25" si="20">H20/162.5</f>
        <v>357.01674083492264</v>
      </c>
      <c r="I25" s="19">
        <f t="shared" si="20"/>
        <v>359.13583386310665</v>
      </c>
      <c r="J25" s="19">
        <f t="shared" si="20"/>
        <v>361.25492689129055</v>
      </c>
      <c r="K25" s="19">
        <f t="shared" si="20"/>
        <v>363.37401991947445</v>
      </c>
      <c r="L25" s="19">
        <f t="shared" si="20"/>
        <v>365.4931129476584</v>
      </c>
      <c r="M25" s="19">
        <f t="shared" si="20"/>
        <v>367.61220597584236</v>
      </c>
      <c r="N25" s="19">
        <f t="shared" si="20"/>
        <v>369.73129900402625</v>
      </c>
      <c r="O25" s="24">
        <f t="shared" si="20"/>
        <v>371.85039203221021</v>
      </c>
      <c r="P25" s="2"/>
    </row>
    <row r="26" spans="2:17" x14ac:dyDescent="0.25">
      <c r="B26" s="11"/>
      <c r="C26" s="3"/>
      <c r="D26" s="61" t="str">
        <f t="shared" si="17"/>
        <v>Onshore overtid 50 %</v>
      </c>
      <c r="E26" s="39"/>
      <c r="F26" s="39"/>
      <c r="G26" s="39"/>
      <c r="H26" s="19">
        <f t="shared" ref="H26:O26" si="21">H25*1.5</f>
        <v>535.52511125238402</v>
      </c>
      <c r="I26" s="19">
        <f t="shared" si="21"/>
        <v>538.70375079465998</v>
      </c>
      <c r="J26" s="19">
        <f t="shared" si="21"/>
        <v>541.88239033693583</v>
      </c>
      <c r="K26" s="19">
        <f t="shared" si="21"/>
        <v>545.06102987921167</v>
      </c>
      <c r="L26" s="19">
        <f t="shared" si="21"/>
        <v>548.23966942148763</v>
      </c>
      <c r="M26" s="19">
        <f t="shared" si="21"/>
        <v>551.41830896376359</v>
      </c>
      <c r="N26" s="19">
        <f t="shared" si="21"/>
        <v>554.59694850603933</v>
      </c>
      <c r="O26" s="24">
        <f t="shared" si="21"/>
        <v>557.77558804831529</v>
      </c>
      <c r="P26" s="2"/>
    </row>
    <row r="27" spans="2:17" ht="14.4" thickBot="1" x14ac:dyDescent="0.3">
      <c r="B27" s="13"/>
      <c r="C27" s="4"/>
      <c r="D27" s="62" t="str">
        <f t="shared" si="17"/>
        <v>Onshore overtid 100 %</v>
      </c>
      <c r="E27" s="40"/>
      <c r="F27" s="40"/>
      <c r="G27" s="40"/>
      <c r="H27" s="25">
        <f t="shared" ref="H27:O27" si="22">H25*2</f>
        <v>714.03348166984529</v>
      </c>
      <c r="I27" s="25">
        <f t="shared" si="22"/>
        <v>718.27166772621331</v>
      </c>
      <c r="J27" s="25">
        <f t="shared" si="22"/>
        <v>722.5098537825811</v>
      </c>
      <c r="K27" s="25">
        <f t="shared" si="22"/>
        <v>726.7480398389489</v>
      </c>
      <c r="L27" s="25">
        <f t="shared" si="22"/>
        <v>730.98622589531681</v>
      </c>
      <c r="M27" s="25">
        <f t="shared" si="22"/>
        <v>735.22441195168471</v>
      </c>
      <c r="N27" s="25">
        <f t="shared" si="22"/>
        <v>739.46259800805251</v>
      </c>
      <c r="O27" s="26">
        <f t="shared" si="22"/>
        <v>743.70078406442042</v>
      </c>
      <c r="P27" s="2"/>
    </row>
    <row r="28" spans="2:17" x14ac:dyDescent="0.25">
      <c r="B28" s="10"/>
      <c r="C28" s="3" t="s">
        <v>21</v>
      </c>
      <c r="D28" s="63" t="str">
        <f t="shared" si="17"/>
        <v>Årslønn</v>
      </c>
      <c r="E28" s="36"/>
      <c r="F28" s="20">
        <v>803866</v>
      </c>
      <c r="G28" s="66">
        <v>819810</v>
      </c>
      <c r="H28" s="20">
        <v>823614</v>
      </c>
      <c r="I28" s="20">
        <v>828614</v>
      </c>
      <c r="J28" s="20">
        <v>833614</v>
      </c>
      <c r="K28" s="20">
        <v>838614</v>
      </c>
      <c r="L28" s="20">
        <v>843614</v>
      </c>
      <c r="M28" s="20">
        <v>848614</v>
      </c>
      <c r="N28" s="20">
        <v>853614</v>
      </c>
      <c r="O28" s="21">
        <v>858614</v>
      </c>
      <c r="P28" s="7"/>
    </row>
    <row r="29" spans="2:17" x14ac:dyDescent="0.25">
      <c r="B29" s="11"/>
      <c r="C29" s="3"/>
      <c r="D29" s="59" t="str">
        <f t="shared" si="17"/>
        <v>Daglig sokkelkompensasjon</v>
      </c>
      <c r="E29" s="37"/>
      <c r="F29" s="17">
        <f t="shared" ref="F29:O29" si="23">(F28-F28/(1+$I$5))/146</f>
        <v>955.57488961847605</v>
      </c>
      <c r="G29" s="17">
        <f t="shared" si="23"/>
        <v>974.52790671346111</v>
      </c>
      <c r="H29" s="17">
        <f t="shared" si="23"/>
        <v>979.04981320049797</v>
      </c>
      <c r="I29" s="17">
        <f t="shared" si="23"/>
        <v>984.99343371447992</v>
      </c>
      <c r="J29" s="17">
        <f t="shared" si="23"/>
        <v>990.93705422846097</v>
      </c>
      <c r="K29" s="17">
        <f t="shared" si="23"/>
        <v>996.88067474244292</v>
      </c>
      <c r="L29" s="17">
        <f t="shared" si="23"/>
        <v>1002.8242952564248</v>
      </c>
      <c r="M29" s="17">
        <f t="shared" si="23"/>
        <v>1008.7679157704059</v>
      </c>
      <c r="N29" s="17">
        <f t="shared" si="23"/>
        <v>1014.7115362843878</v>
      </c>
      <c r="O29" s="22">
        <f t="shared" si="23"/>
        <v>1020.6551567983697</v>
      </c>
      <c r="P29" s="2"/>
    </row>
    <row r="30" spans="2:17" ht="18" x14ac:dyDescent="0.25">
      <c r="B30" s="12" t="s">
        <v>22</v>
      </c>
      <c r="C30" s="3"/>
      <c r="D30" s="60" t="str">
        <f t="shared" si="17"/>
        <v>Månedslønn</v>
      </c>
      <c r="E30" s="38"/>
      <c r="F30" s="18">
        <f t="shared" ref="F30:O30" si="24">(F28-(146*F29))/12</f>
        <v>55362.672176308544</v>
      </c>
      <c r="G30" s="18">
        <f t="shared" si="24"/>
        <v>56460.74380165289</v>
      </c>
      <c r="H30" s="18">
        <f t="shared" si="24"/>
        <v>56722.727272727272</v>
      </c>
      <c r="I30" s="18">
        <f t="shared" si="24"/>
        <v>57067.079889807159</v>
      </c>
      <c r="J30" s="18">
        <f t="shared" si="24"/>
        <v>57411.43250688706</v>
      </c>
      <c r="K30" s="18">
        <f t="shared" si="24"/>
        <v>57755.785123966947</v>
      </c>
      <c r="L30" s="18">
        <f t="shared" si="24"/>
        <v>58100.137741046834</v>
      </c>
      <c r="M30" s="18">
        <f t="shared" si="24"/>
        <v>58444.490358126728</v>
      </c>
      <c r="N30" s="18">
        <f t="shared" si="24"/>
        <v>58788.842975206615</v>
      </c>
      <c r="O30" s="23">
        <f t="shared" si="24"/>
        <v>59133.195592286502</v>
      </c>
      <c r="P30" s="2"/>
    </row>
    <row r="31" spans="2:17" x14ac:dyDescent="0.25">
      <c r="B31" s="11"/>
      <c r="C31" s="3"/>
      <c r="D31" s="59" t="str">
        <f t="shared" si="17"/>
        <v>Justert månedslønn</v>
      </c>
      <c r="E31" s="37"/>
      <c r="F31" s="17">
        <f t="shared" ref="F31:O31" si="25">F30*47.08/52.14</f>
        <v>49989.923399704756</v>
      </c>
      <c r="G31" s="17">
        <f t="shared" si="25"/>
        <v>50981.431112041006</v>
      </c>
      <c r="H31" s="17">
        <f t="shared" si="25"/>
        <v>51217.990026850784</v>
      </c>
      <c r="I31" s="17">
        <f t="shared" si="25"/>
        <v>51528.924457463007</v>
      </c>
      <c r="J31" s="17">
        <f t="shared" si="25"/>
        <v>51839.858888075236</v>
      </c>
      <c r="K31" s="17">
        <f t="shared" si="25"/>
        <v>52150.793318687451</v>
      </c>
      <c r="L31" s="17">
        <f t="shared" si="25"/>
        <v>52461.727749299673</v>
      </c>
      <c r="M31" s="17">
        <f t="shared" si="25"/>
        <v>52772.662179911902</v>
      </c>
      <c r="N31" s="17">
        <f t="shared" si="25"/>
        <v>53083.596610524117</v>
      </c>
      <c r="O31" s="22">
        <f t="shared" si="25"/>
        <v>53394.531041136339</v>
      </c>
      <c r="P31" s="2"/>
    </row>
    <row r="32" spans="2:17" x14ac:dyDescent="0.25">
      <c r="B32" s="11"/>
      <c r="C32" s="3"/>
      <c r="D32" s="59" t="s">
        <v>12</v>
      </c>
      <c r="E32" s="37"/>
      <c r="F32" s="17">
        <f t="shared" ref="F32:G32" si="26">F28/12/52.14*47.08*(1-0.0771)</f>
        <v>55824.197369760899</v>
      </c>
      <c r="G32" s="17">
        <f t="shared" si="26"/>
        <v>56931.422955696202</v>
      </c>
      <c r="H32" s="17">
        <f>H28/12/52.14*47.08*(1-0.0771)</f>
        <v>57195.590424894515</v>
      </c>
      <c r="I32" s="17">
        <f t="shared" ref="I32:O32" si="27">I28/12/52.14*47.08*(1-0.0771)</f>
        <v>57542.813701969062</v>
      </c>
      <c r="J32" s="17">
        <f>J28/12/52.14*47.08*(1-0.0771)</f>
        <v>57890.036979043602</v>
      </c>
      <c r="K32" s="17">
        <f t="shared" si="27"/>
        <v>58237.260256118148</v>
      </c>
      <c r="L32" s="17">
        <f t="shared" si="27"/>
        <v>58584.483533192695</v>
      </c>
      <c r="M32" s="17">
        <f t="shared" si="27"/>
        <v>58931.70681026722</v>
      </c>
      <c r="N32" s="17">
        <f t="shared" si="27"/>
        <v>59278.930087341767</v>
      </c>
      <c r="O32" s="22">
        <f t="shared" si="27"/>
        <v>59626.153364416321</v>
      </c>
      <c r="P32" s="2"/>
    </row>
    <row r="33" spans="2:16" x14ac:dyDescent="0.25">
      <c r="B33" s="14"/>
      <c r="C33" s="3"/>
      <c r="D33" s="59" t="str">
        <f t="shared" ref="D33:D41" si="28">D23</f>
        <v>Offshore pr. time</v>
      </c>
      <c r="E33" s="39"/>
      <c r="F33" s="19">
        <f t="shared" ref="F33:O33" si="29">F28/1752</f>
        <v>458.82762557077626</v>
      </c>
      <c r="G33" s="19">
        <f t="shared" si="29"/>
        <v>467.92808219178085</v>
      </c>
      <c r="H33" s="19">
        <f t="shared" si="29"/>
        <v>470.09931506849313</v>
      </c>
      <c r="I33" s="19">
        <f t="shared" si="29"/>
        <v>472.95319634703196</v>
      </c>
      <c r="J33" s="19">
        <f t="shared" si="29"/>
        <v>475.8070776255708</v>
      </c>
      <c r="K33" s="19">
        <f t="shared" si="29"/>
        <v>478.66095890410958</v>
      </c>
      <c r="L33" s="19">
        <f t="shared" si="29"/>
        <v>481.51484018264841</v>
      </c>
      <c r="M33" s="19">
        <f t="shared" si="29"/>
        <v>484.36872146118719</v>
      </c>
      <c r="N33" s="19">
        <f t="shared" si="29"/>
        <v>487.22260273972603</v>
      </c>
      <c r="O33" s="24">
        <f t="shared" si="29"/>
        <v>490.07648401826486</v>
      </c>
      <c r="P33" s="2"/>
    </row>
    <row r="34" spans="2:16" x14ac:dyDescent="0.25">
      <c r="B34" s="11"/>
      <c r="C34" s="3"/>
      <c r="D34" s="59" t="str">
        <f t="shared" si="28"/>
        <v>Offshore overtid pr. time</v>
      </c>
      <c r="E34" s="39"/>
      <c r="F34" s="19">
        <f t="shared" ref="F34:O34" si="30">F33*1.65</f>
        <v>757.06558219178078</v>
      </c>
      <c r="G34" s="19">
        <f t="shared" si="30"/>
        <v>772.08133561643831</v>
      </c>
      <c r="H34" s="19">
        <f t="shared" si="30"/>
        <v>775.66386986301359</v>
      </c>
      <c r="I34" s="19">
        <f t="shared" si="30"/>
        <v>780.37277397260266</v>
      </c>
      <c r="J34" s="19">
        <f t="shared" si="30"/>
        <v>785.08167808219173</v>
      </c>
      <c r="K34" s="19">
        <f t="shared" si="30"/>
        <v>789.7905821917808</v>
      </c>
      <c r="L34" s="19">
        <f t="shared" si="30"/>
        <v>794.49948630136987</v>
      </c>
      <c r="M34" s="19">
        <f t="shared" si="30"/>
        <v>799.20839041095883</v>
      </c>
      <c r="N34" s="19">
        <f t="shared" si="30"/>
        <v>803.9172945205479</v>
      </c>
      <c r="O34" s="24">
        <f t="shared" si="30"/>
        <v>808.62619863013697</v>
      </c>
      <c r="P34" s="2"/>
    </row>
    <row r="35" spans="2:16" x14ac:dyDescent="0.25">
      <c r="B35" s="11"/>
      <c r="C35" s="3"/>
      <c r="D35" s="59" t="str">
        <f t="shared" si="28"/>
        <v>Onshore pr. time</v>
      </c>
      <c r="E35" s="39"/>
      <c r="F35" s="19">
        <f t="shared" ref="F35:O35" si="31">F30/162.5</f>
        <v>340.69336723882179</v>
      </c>
      <c r="G35" s="19">
        <f t="shared" si="31"/>
        <v>347.45073108709471</v>
      </c>
      <c r="H35" s="19">
        <f t="shared" si="31"/>
        <v>349.06293706293707</v>
      </c>
      <c r="I35" s="19">
        <f t="shared" si="31"/>
        <v>351.18203009112096</v>
      </c>
      <c r="J35" s="19">
        <f t="shared" si="31"/>
        <v>353.30112311930498</v>
      </c>
      <c r="K35" s="19">
        <f t="shared" si="31"/>
        <v>355.42021614748893</v>
      </c>
      <c r="L35" s="19">
        <f t="shared" si="31"/>
        <v>357.53930917567283</v>
      </c>
      <c r="M35" s="19">
        <f t="shared" si="31"/>
        <v>359.65840220385678</v>
      </c>
      <c r="N35" s="19">
        <f t="shared" si="31"/>
        <v>361.77749523204074</v>
      </c>
      <c r="O35" s="24">
        <f t="shared" si="31"/>
        <v>363.89658826022463</v>
      </c>
      <c r="P35" s="2"/>
    </row>
    <row r="36" spans="2:16" x14ac:dyDescent="0.25">
      <c r="B36" s="11"/>
      <c r="C36" s="3"/>
      <c r="D36" s="61" t="str">
        <f t="shared" si="28"/>
        <v>Onshore overtid 50 %</v>
      </c>
      <c r="E36" s="39"/>
      <c r="F36" s="19">
        <f t="shared" ref="F36:O36" si="32">F35*1.5</f>
        <v>511.04005085823269</v>
      </c>
      <c r="G36" s="19">
        <f t="shared" si="32"/>
        <v>521.17609663064206</v>
      </c>
      <c r="H36" s="19">
        <f t="shared" si="32"/>
        <v>523.59440559440554</v>
      </c>
      <c r="I36" s="19">
        <f t="shared" si="32"/>
        <v>526.7730451366815</v>
      </c>
      <c r="J36" s="19">
        <f t="shared" si="32"/>
        <v>529.95168467895746</v>
      </c>
      <c r="K36" s="19">
        <f t="shared" si="32"/>
        <v>533.13032422123342</v>
      </c>
      <c r="L36" s="19">
        <f t="shared" si="32"/>
        <v>536.30896376350927</v>
      </c>
      <c r="M36" s="19">
        <f t="shared" si="32"/>
        <v>539.48760330578511</v>
      </c>
      <c r="N36" s="19">
        <f t="shared" si="32"/>
        <v>542.66624284806107</v>
      </c>
      <c r="O36" s="24">
        <f t="shared" si="32"/>
        <v>545.84488239033692</v>
      </c>
      <c r="P36" s="2"/>
    </row>
    <row r="37" spans="2:16" ht="14.4" thickBot="1" x14ac:dyDescent="0.3">
      <c r="B37" s="13"/>
      <c r="C37" s="4"/>
      <c r="D37" s="62" t="str">
        <f t="shared" si="28"/>
        <v>Onshore overtid 100 %</v>
      </c>
      <c r="E37" s="40"/>
      <c r="F37" s="25">
        <f t="shared" ref="F37:O37" si="33">F35*2</f>
        <v>681.38673447764359</v>
      </c>
      <c r="G37" s="25">
        <f t="shared" si="33"/>
        <v>694.90146217418942</v>
      </c>
      <c r="H37" s="25">
        <f t="shared" si="33"/>
        <v>698.12587412587413</v>
      </c>
      <c r="I37" s="25">
        <f t="shared" si="33"/>
        <v>702.36406018224193</v>
      </c>
      <c r="J37" s="25">
        <f t="shared" si="33"/>
        <v>706.60224623860995</v>
      </c>
      <c r="K37" s="25">
        <f t="shared" si="33"/>
        <v>710.84043229497786</v>
      </c>
      <c r="L37" s="25">
        <f t="shared" si="33"/>
        <v>715.07861835134565</v>
      </c>
      <c r="M37" s="25">
        <f t="shared" si="33"/>
        <v>719.31680440771356</v>
      </c>
      <c r="N37" s="25">
        <f t="shared" si="33"/>
        <v>723.55499046408147</v>
      </c>
      <c r="O37" s="26">
        <f t="shared" si="33"/>
        <v>727.79317652044926</v>
      </c>
      <c r="P37" s="2"/>
    </row>
    <row r="38" spans="2:16" x14ac:dyDescent="0.25">
      <c r="B38" s="10"/>
      <c r="C38" s="16" t="s">
        <v>23</v>
      </c>
      <c r="D38" s="58" t="str">
        <f t="shared" si="28"/>
        <v>Årslønn</v>
      </c>
      <c r="E38" s="36"/>
      <c r="F38" s="36"/>
      <c r="G38" s="36"/>
      <c r="H38" s="20">
        <v>751187</v>
      </c>
      <c r="I38" s="20">
        <v>756187</v>
      </c>
      <c r="J38" s="20">
        <v>761187</v>
      </c>
      <c r="K38" s="20">
        <v>766187</v>
      </c>
      <c r="L38" s="20">
        <v>771187</v>
      </c>
      <c r="M38" s="21">
        <v>776187</v>
      </c>
      <c r="N38" s="7"/>
      <c r="O38" s="7"/>
      <c r="P38" s="2"/>
    </row>
    <row r="39" spans="2:16" x14ac:dyDescent="0.25">
      <c r="B39" s="11"/>
      <c r="C39" s="2" t="s">
        <v>24</v>
      </c>
      <c r="D39" s="59" t="str">
        <f t="shared" si="28"/>
        <v>Daglig sokkelkompensasjon</v>
      </c>
      <c r="E39" s="37"/>
      <c r="F39" s="37"/>
      <c r="G39" s="37"/>
      <c r="H39" s="17">
        <f t="shared" ref="H39:M39" si="34">(H38-H38/(1+$I$5))/146</f>
        <v>892.95409260726808</v>
      </c>
      <c r="I39" s="17">
        <f t="shared" si="34"/>
        <v>898.89771312125004</v>
      </c>
      <c r="J39" s="17">
        <f t="shared" si="34"/>
        <v>904.84133363523108</v>
      </c>
      <c r="K39" s="17">
        <f t="shared" si="34"/>
        <v>910.78495414921304</v>
      </c>
      <c r="L39" s="17">
        <f t="shared" si="34"/>
        <v>916.72857466319488</v>
      </c>
      <c r="M39" s="22">
        <f t="shared" si="34"/>
        <v>922.67219517717604</v>
      </c>
      <c r="N39" s="7"/>
      <c r="O39" s="7"/>
      <c r="P39" s="2"/>
    </row>
    <row r="40" spans="2:16" ht="18" x14ac:dyDescent="0.25">
      <c r="B40" s="12" t="s">
        <v>25</v>
      </c>
      <c r="C40" s="16"/>
      <c r="D40" s="60" t="str">
        <f t="shared" si="28"/>
        <v>Månedslønn</v>
      </c>
      <c r="E40" s="38"/>
      <c r="F40" s="38"/>
      <c r="G40" s="38"/>
      <c r="H40" s="18">
        <f t="shared" ref="H40:M40" si="35">(H38-(146*H39))/12</f>
        <v>51734.64187327824</v>
      </c>
      <c r="I40" s="18">
        <f t="shared" si="35"/>
        <v>52078.994490358127</v>
      </c>
      <c r="J40" s="18">
        <f t="shared" si="35"/>
        <v>52423.347107438021</v>
      </c>
      <c r="K40" s="18">
        <f t="shared" si="35"/>
        <v>52767.699724517908</v>
      </c>
      <c r="L40" s="18">
        <f t="shared" si="35"/>
        <v>53112.052341597795</v>
      </c>
      <c r="M40" s="23">
        <f t="shared" si="35"/>
        <v>53456.404958677689</v>
      </c>
      <c r="N40" s="7"/>
      <c r="O40" s="7"/>
      <c r="P40" s="2"/>
    </row>
    <row r="41" spans="2:16" x14ac:dyDescent="0.25">
      <c r="B41" s="11"/>
      <c r="C41" s="16"/>
      <c r="D41" s="59" t="str">
        <f t="shared" si="28"/>
        <v>Justert månedslønn</v>
      </c>
      <c r="E41" s="37"/>
      <c r="F41" s="37"/>
      <c r="G41" s="37"/>
      <c r="H41" s="17">
        <f t="shared" ref="H41:M41" si="36">H40*47.08/52.14</f>
        <v>46713.98042566052</v>
      </c>
      <c r="I41" s="17">
        <f t="shared" si="36"/>
        <v>47024.914856272735</v>
      </c>
      <c r="J41" s="17">
        <f t="shared" si="36"/>
        <v>47335.849286884964</v>
      </c>
      <c r="K41" s="17">
        <f t="shared" si="36"/>
        <v>47646.783717497186</v>
      </c>
      <c r="L41" s="17">
        <f t="shared" si="36"/>
        <v>47957.718148109401</v>
      </c>
      <c r="M41" s="22">
        <f t="shared" si="36"/>
        <v>48268.652578721623</v>
      </c>
      <c r="O41" s="7"/>
      <c r="P41" s="2"/>
    </row>
    <row r="42" spans="2:16" x14ac:dyDescent="0.25">
      <c r="B42" s="11"/>
      <c r="C42" s="16"/>
      <c r="D42" s="59" t="s">
        <v>12</v>
      </c>
      <c r="E42" s="37"/>
      <c r="F42" s="37"/>
      <c r="G42" s="37"/>
      <c r="H42" s="17">
        <f>H38/12/52.14*47.08*(1-0.0771)</f>
        <v>52165.922367158935</v>
      </c>
      <c r="I42" s="17">
        <f t="shared" ref="I42:M42" si="37">I38/12/52.14*47.08*(1-0.0771)</f>
        <v>52513.145644233475</v>
      </c>
      <c r="J42" s="17">
        <f t="shared" si="37"/>
        <v>52860.368921308014</v>
      </c>
      <c r="K42" s="17">
        <f t="shared" si="37"/>
        <v>53207.592198382554</v>
      </c>
      <c r="L42" s="17">
        <f t="shared" si="37"/>
        <v>53554.815475457101</v>
      </c>
      <c r="M42" s="22">
        <f t="shared" si="37"/>
        <v>53902.038752531655</v>
      </c>
      <c r="N42" s="2"/>
      <c r="O42" s="2"/>
      <c r="P42" s="2"/>
    </row>
    <row r="43" spans="2:16" x14ac:dyDescent="0.25">
      <c r="B43" s="11"/>
      <c r="C43" s="16"/>
      <c r="D43" s="59" t="str">
        <f>D33</f>
        <v>Offshore pr. time</v>
      </c>
      <c r="E43" s="39"/>
      <c r="F43" s="39"/>
      <c r="G43" s="39"/>
      <c r="H43" s="19">
        <f t="shared" ref="H43:M43" si="38">H38/1752</f>
        <v>428.759703196347</v>
      </c>
      <c r="I43" s="19">
        <f t="shared" si="38"/>
        <v>431.61358447488584</v>
      </c>
      <c r="J43" s="19">
        <f t="shared" si="38"/>
        <v>434.46746575342468</v>
      </c>
      <c r="K43" s="19">
        <f t="shared" si="38"/>
        <v>437.32134703196346</v>
      </c>
      <c r="L43" s="19">
        <f t="shared" si="38"/>
        <v>440.17522831050229</v>
      </c>
      <c r="M43" s="24">
        <f t="shared" si="38"/>
        <v>443.02910958904107</v>
      </c>
      <c r="N43" s="7"/>
      <c r="O43" s="7"/>
      <c r="P43" s="2"/>
    </row>
    <row r="44" spans="2:16" x14ac:dyDescent="0.25">
      <c r="B44" s="11"/>
      <c r="C44" s="16"/>
      <c r="D44" s="59" t="str">
        <f>D34</f>
        <v>Offshore overtid pr. time</v>
      </c>
      <c r="E44" s="39"/>
      <c r="F44" s="39"/>
      <c r="G44" s="39"/>
      <c r="H44" s="19">
        <f t="shared" ref="H44:M44" si="39">H43*1.65</f>
        <v>707.45351027397248</v>
      </c>
      <c r="I44" s="19">
        <f t="shared" si="39"/>
        <v>712.16241438356155</v>
      </c>
      <c r="J44" s="19">
        <f t="shared" si="39"/>
        <v>716.87131849315062</v>
      </c>
      <c r="K44" s="19">
        <f t="shared" si="39"/>
        <v>721.5802226027397</v>
      </c>
      <c r="L44" s="19">
        <f t="shared" si="39"/>
        <v>726.28912671232877</v>
      </c>
      <c r="M44" s="24">
        <f t="shared" si="39"/>
        <v>730.99803082191772</v>
      </c>
      <c r="N44" s="7"/>
      <c r="O44" s="7"/>
      <c r="P44" s="2"/>
    </row>
    <row r="45" spans="2:16" x14ac:dyDescent="0.25">
      <c r="B45" s="11"/>
      <c r="C45" s="16"/>
      <c r="D45" s="59" t="str">
        <f>D35</f>
        <v>Onshore pr. time</v>
      </c>
      <c r="E45" s="39"/>
      <c r="F45" s="39"/>
      <c r="G45" s="39"/>
      <c r="H45" s="19">
        <f t="shared" ref="H45:M45" si="40">H40/162.5</f>
        <v>318.36702691248149</v>
      </c>
      <c r="I45" s="19">
        <f t="shared" si="40"/>
        <v>320.48611994066539</v>
      </c>
      <c r="J45" s="19">
        <f t="shared" si="40"/>
        <v>322.60521296884934</v>
      </c>
      <c r="K45" s="19">
        <f t="shared" si="40"/>
        <v>324.7243059970333</v>
      </c>
      <c r="L45" s="19">
        <f t="shared" si="40"/>
        <v>326.8433990252172</v>
      </c>
      <c r="M45" s="24">
        <f t="shared" si="40"/>
        <v>328.96249205340115</v>
      </c>
      <c r="N45" s="7"/>
      <c r="O45" s="7"/>
      <c r="P45" s="2"/>
    </row>
    <row r="46" spans="2:16" x14ac:dyDescent="0.25">
      <c r="B46" s="11"/>
      <c r="C46" s="16"/>
      <c r="D46" s="61" t="str">
        <f>D36</f>
        <v>Onshore overtid 50 %</v>
      </c>
      <c r="E46" s="39"/>
      <c r="F46" s="39"/>
      <c r="G46" s="39"/>
      <c r="H46" s="19">
        <f t="shared" ref="H46:M46" si="41">H45*1.5</f>
        <v>477.55054036872224</v>
      </c>
      <c r="I46" s="19">
        <f t="shared" si="41"/>
        <v>480.72917991099808</v>
      </c>
      <c r="J46" s="19">
        <f t="shared" si="41"/>
        <v>483.90781945327399</v>
      </c>
      <c r="K46" s="19">
        <f t="shared" si="41"/>
        <v>487.08645899554995</v>
      </c>
      <c r="L46" s="19">
        <f t="shared" si="41"/>
        <v>490.26509853782579</v>
      </c>
      <c r="M46" s="24">
        <f t="shared" si="41"/>
        <v>493.44373808010175</v>
      </c>
      <c r="N46" s="7"/>
      <c r="O46" s="7"/>
      <c r="P46" s="2"/>
    </row>
    <row r="47" spans="2:16" ht="14.4" thickBot="1" x14ac:dyDescent="0.3">
      <c r="B47" s="13"/>
      <c r="C47" s="9"/>
      <c r="D47" s="62" t="str">
        <f>D37</f>
        <v>Onshore overtid 100 %</v>
      </c>
      <c r="E47" s="40"/>
      <c r="F47" s="40"/>
      <c r="G47" s="40"/>
      <c r="H47" s="25">
        <f t="shared" ref="H47:M47" si="42">H45*2</f>
        <v>636.73405382496298</v>
      </c>
      <c r="I47" s="25">
        <f t="shared" si="42"/>
        <v>640.97223988133078</v>
      </c>
      <c r="J47" s="25">
        <f t="shared" si="42"/>
        <v>645.21042593769869</v>
      </c>
      <c r="K47" s="25">
        <f t="shared" si="42"/>
        <v>649.4486119940666</v>
      </c>
      <c r="L47" s="25">
        <f t="shared" si="42"/>
        <v>653.68679805043439</v>
      </c>
      <c r="M47" s="26">
        <f t="shared" si="42"/>
        <v>657.9249841068023</v>
      </c>
      <c r="N47" s="7"/>
      <c r="O47" s="7"/>
      <c r="P47" s="2"/>
    </row>
    <row r="48" spans="2:16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4.4" x14ac:dyDescent="0.3">
      <c r="B49" s="67" t="s">
        <v>26</v>
      </c>
      <c r="C49" s="68"/>
      <c r="D49" s="69"/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5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5">
      <c r="B51" s="2" t="s">
        <v>27</v>
      </c>
      <c r="D51" s="2"/>
      <c r="E51" s="2"/>
      <c r="F51" s="2"/>
      <c r="G51" s="2"/>
      <c r="H51" s="2"/>
      <c r="I51" s="1"/>
      <c r="J51" s="1"/>
      <c r="K51" s="1"/>
      <c r="L51" s="1"/>
      <c r="M51" s="1"/>
      <c r="N51" s="2"/>
      <c r="O51" s="2"/>
      <c r="P51" s="2"/>
    </row>
    <row r="52" spans="2:16" x14ac:dyDescent="0.25">
      <c r="B52" s="2" t="s">
        <v>28</v>
      </c>
      <c r="D52" s="2"/>
      <c r="E52" s="2"/>
      <c r="F52" s="2"/>
      <c r="G52" s="2"/>
      <c r="H52" s="2"/>
      <c r="I52" s="5"/>
      <c r="J52" s="5"/>
      <c r="K52" s="5"/>
      <c r="L52" s="5"/>
      <c r="M52" s="5"/>
      <c r="N52" s="2"/>
      <c r="O52" s="2"/>
      <c r="P52" s="2"/>
    </row>
    <row r="53" spans="2:16" x14ac:dyDescent="0.25">
      <c r="B53" s="2" t="s">
        <v>29</v>
      </c>
      <c r="D53" s="2"/>
      <c r="E53" s="2"/>
      <c r="F53" s="2"/>
      <c r="G53" s="2"/>
      <c r="H53" s="2"/>
      <c r="I53" s="5"/>
      <c r="J53" s="5"/>
      <c r="K53" s="5"/>
      <c r="L53" s="5"/>
      <c r="M53" s="5"/>
      <c r="N53" s="2"/>
      <c r="O53" s="2"/>
      <c r="P53" s="2"/>
    </row>
    <row r="54" spans="2:16" x14ac:dyDescent="0.25">
      <c r="B54" s="2" t="s">
        <v>30</v>
      </c>
      <c r="D54" s="2"/>
      <c r="E54" s="2"/>
      <c r="F54" s="2"/>
      <c r="G54" s="2"/>
      <c r="H54" s="2"/>
      <c r="I54" s="5"/>
      <c r="J54" s="5"/>
      <c r="K54" s="5"/>
      <c r="L54" s="5"/>
      <c r="M54" s="5"/>
      <c r="N54" s="2"/>
      <c r="O54" s="2"/>
      <c r="P54" s="2"/>
    </row>
    <row r="55" spans="2:16" x14ac:dyDescent="0.25">
      <c r="B55" s="2"/>
      <c r="C55" s="2"/>
      <c r="D55" s="2"/>
      <c r="E55" s="2"/>
      <c r="F55" s="2"/>
      <c r="G55" s="2"/>
      <c r="H55" s="2"/>
      <c r="I55" s="5"/>
      <c r="J55" s="5"/>
      <c r="K55" s="5"/>
      <c r="L55" s="5"/>
      <c r="M55" s="5"/>
      <c r="N55" s="2"/>
      <c r="O55" s="2"/>
      <c r="P55" s="2"/>
    </row>
    <row r="56" spans="2:16" x14ac:dyDescent="0.25">
      <c r="B56" s="2" t="s">
        <v>31</v>
      </c>
      <c r="D56" s="2"/>
      <c r="E56" s="2"/>
      <c r="F56" s="2"/>
      <c r="G56" s="2"/>
      <c r="H56" s="2"/>
      <c r="I56" s="5"/>
      <c r="J56" s="5"/>
      <c r="K56" s="5"/>
      <c r="L56" s="5"/>
      <c r="M56" s="5"/>
      <c r="N56" s="2"/>
      <c r="O56" s="2"/>
      <c r="P56" s="2"/>
    </row>
    <row r="57" spans="2:16" x14ac:dyDescent="0.25">
      <c r="B57" s="2" t="s">
        <v>32</v>
      </c>
      <c r="D57" s="2"/>
      <c r="E57" s="2"/>
      <c r="F57" s="2"/>
      <c r="G57" s="2"/>
      <c r="H57" s="2"/>
      <c r="I57" s="5"/>
      <c r="J57" s="5"/>
      <c r="K57" s="5"/>
      <c r="L57" s="5"/>
      <c r="M57" s="5"/>
      <c r="N57" s="2"/>
      <c r="O57" s="2"/>
      <c r="P57" s="2"/>
    </row>
    <row r="58" spans="2:16" x14ac:dyDescent="0.25">
      <c r="B58" s="2" t="s">
        <v>33</v>
      </c>
      <c r="D58" s="2"/>
      <c r="E58" s="2"/>
      <c r="F58" s="2"/>
      <c r="G58" s="2"/>
      <c r="H58" s="2"/>
      <c r="I58" s="5"/>
      <c r="J58" s="5"/>
      <c r="K58" s="5"/>
      <c r="L58" s="5"/>
      <c r="M58" s="5"/>
      <c r="N58" s="2"/>
      <c r="O58" s="2"/>
      <c r="P58" s="2"/>
    </row>
    <row r="59" spans="2:16" x14ac:dyDescent="0.25">
      <c r="B59" s="2" t="s">
        <v>34</v>
      </c>
      <c r="D59" s="2"/>
      <c r="E59" s="2"/>
      <c r="F59" s="2"/>
      <c r="G59" s="2"/>
      <c r="H59" s="2"/>
      <c r="I59" s="5"/>
      <c r="J59" s="5"/>
      <c r="K59" s="5"/>
      <c r="L59" s="5"/>
      <c r="M59" s="5"/>
      <c r="N59" s="2"/>
      <c r="O59" s="2"/>
      <c r="P59" s="2"/>
    </row>
    <row r="60" spans="2:16" x14ac:dyDescent="0.25">
      <c r="B60" s="2"/>
      <c r="C60" s="2"/>
      <c r="D60" s="2"/>
      <c r="E60" s="2"/>
      <c r="F60" s="2"/>
      <c r="G60" s="2"/>
      <c r="H60" s="2"/>
      <c r="I60" s="5"/>
      <c r="J60" s="5"/>
      <c r="K60" s="5"/>
      <c r="L60" s="5"/>
      <c r="M60" s="5"/>
      <c r="N60" s="2"/>
      <c r="O60" s="2"/>
      <c r="P60" s="2"/>
    </row>
  </sheetData>
  <mergeCells count="1">
    <mergeCell ref="B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EF1D-99FC-4678-A1B7-E56FC8F90046}">
  <sheetPr codeName="Sheet3"/>
  <dimension ref="B2:S60"/>
  <sheetViews>
    <sheetView zoomScale="80" zoomScaleNormal="80" workbookViewId="0">
      <selection activeCell="F21" sqref="F21"/>
    </sheetView>
  </sheetViews>
  <sheetFormatPr defaultRowHeight="13.8" x14ac:dyDescent="0.25"/>
  <cols>
    <col min="1" max="1" width="2.1796875" customWidth="1"/>
    <col min="2" max="2" width="4.36328125" customWidth="1"/>
    <col min="3" max="3" width="16.81640625" bestFit="1" customWidth="1"/>
    <col min="4" max="4" width="31.1796875" bestFit="1" customWidth="1"/>
    <col min="16" max="16" width="2" customWidth="1"/>
    <col min="17" max="17" width="12.453125" bestFit="1" customWidth="1"/>
  </cols>
  <sheetData>
    <row r="2" spans="2:19" ht="22.8" x14ac:dyDescent="0.4">
      <c r="C2" s="70" t="s">
        <v>37</v>
      </c>
      <c r="F2" s="43"/>
    </row>
    <row r="3" spans="2:19" ht="14.4" thickBot="1" x14ac:dyDescent="0.3"/>
    <row r="4" spans="2:19" x14ac:dyDescent="0.25">
      <c r="B4" s="71" t="s">
        <v>35</v>
      </c>
      <c r="C4" s="72"/>
      <c r="D4" s="73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Q4" s="55" t="s">
        <v>0</v>
      </c>
    </row>
    <row r="5" spans="2:19" x14ac:dyDescent="0.25">
      <c r="B5" s="74"/>
      <c r="C5" s="75"/>
      <c r="D5" s="76"/>
      <c r="E5" s="47" t="s">
        <v>39</v>
      </c>
      <c r="F5" s="47"/>
      <c r="H5" s="48"/>
      <c r="I5" s="48">
        <v>0.47</v>
      </c>
      <c r="N5" s="33"/>
      <c r="O5" s="34"/>
      <c r="P5" s="2"/>
      <c r="Q5" s="56" t="s">
        <v>1</v>
      </c>
    </row>
    <row r="6" spans="2:19" ht="14.4" thickBot="1" x14ac:dyDescent="0.3">
      <c r="B6" s="77"/>
      <c r="C6" s="78"/>
      <c r="D6" s="7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"/>
      <c r="Q6" s="57"/>
    </row>
    <row r="7" spans="2:19" ht="14.4" thickBot="1" x14ac:dyDescent="0.3">
      <c r="B7" s="32"/>
      <c r="C7" s="35" t="s">
        <v>2</v>
      </c>
      <c r="D7" s="46" t="s">
        <v>3</v>
      </c>
      <c r="E7" s="29">
        <v>2</v>
      </c>
      <c r="F7" s="44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8">
        <v>12</v>
      </c>
      <c r="P7" s="2"/>
      <c r="Q7" s="49" t="s">
        <v>4</v>
      </c>
    </row>
    <row r="8" spans="2:19" x14ac:dyDescent="0.25">
      <c r="B8" s="11"/>
      <c r="C8" s="15"/>
      <c r="D8" s="58" t="s">
        <v>6</v>
      </c>
      <c r="E8" s="45"/>
      <c r="F8" s="36"/>
      <c r="G8" s="36"/>
      <c r="H8" s="20">
        <v>870198</v>
      </c>
      <c r="I8" s="20">
        <v>875198</v>
      </c>
      <c r="J8" s="20">
        <v>880198</v>
      </c>
      <c r="K8" s="20">
        <v>885198</v>
      </c>
      <c r="L8" s="20">
        <v>890198</v>
      </c>
      <c r="M8" s="20">
        <v>895198</v>
      </c>
      <c r="N8" s="20">
        <v>900198</v>
      </c>
      <c r="O8" s="21">
        <v>905198</v>
      </c>
      <c r="P8" s="2"/>
      <c r="Q8" s="54">
        <v>958230</v>
      </c>
    </row>
    <row r="9" spans="2:19" x14ac:dyDescent="0.25">
      <c r="B9" s="11"/>
      <c r="C9" s="3"/>
      <c r="D9" s="59" t="s">
        <v>8</v>
      </c>
      <c r="E9" s="37"/>
      <c r="F9" s="37"/>
      <c r="G9" s="37"/>
      <c r="H9" s="17">
        <f t="shared" ref="H9:O9" si="0">(H8-H8/(1+$I$5))/146</f>
        <v>1905.6614481408997</v>
      </c>
      <c r="I9" s="17">
        <f t="shared" si="0"/>
        <v>1916.6110334544776</v>
      </c>
      <c r="J9" s="17">
        <f t="shared" si="0"/>
        <v>1927.5606187680555</v>
      </c>
      <c r="K9" s="17">
        <f t="shared" si="0"/>
        <v>1938.5102040816325</v>
      </c>
      <c r="L9" s="17">
        <f t="shared" si="0"/>
        <v>1949.4597893952102</v>
      </c>
      <c r="M9" s="17">
        <f t="shared" si="0"/>
        <v>1960.4093747087875</v>
      </c>
      <c r="N9" s="17">
        <f t="shared" si="0"/>
        <v>1971.3589600223652</v>
      </c>
      <c r="O9" s="22">
        <f t="shared" si="0"/>
        <v>1982.3085453359422</v>
      </c>
      <c r="P9" s="2"/>
      <c r="Q9" s="50">
        <f>(Q8-Q8/(1+$I$5))/146</f>
        <v>2098.4442270058707</v>
      </c>
    </row>
    <row r="10" spans="2:19" ht="18" x14ac:dyDescent="0.25">
      <c r="B10" s="12" t="s">
        <v>9</v>
      </c>
      <c r="C10" s="6"/>
      <c r="D10" s="60" t="s">
        <v>10</v>
      </c>
      <c r="E10" s="38"/>
      <c r="F10" s="38"/>
      <c r="G10" s="38"/>
      <c r="H10" s="18">
        <f t="shared" ref="H10:O10" si="1">(H8-(146*H9))/12</f>
        <v>49330.952380952389</v>
      </c>
      <c r="I10" s="18">
        <f t="shared" si="1"/>
        <v>49614.399092970525</v>
      </c>
      <c r="J10" s="18">
        <f t="shared" si="1"/>
        <v>49897.845804988661</v>
      </c>
      <c r="K10" s="18">
        <f t="shared" si="1"/>
        <v>50181.292517006805</v>
      </c>
      <c r="L10" s="18">
        <f t="shared" si="1"/>
        <v>50464.739229024941</v>
      </c>
      <c r="M10" s="18">
        <f t="shared" si="1"/>
        <v>50748.185941043084</v>
      </c>
      <c r="N10" s="18">
        <f t="shared" si="1"/>
        <v>51031.63265306122</v>
      </c>
      <c r="O10" s="23">
        <f t="shared" si="1"/>
        <v>51315.079365079371</v>
      </c>
      <c r="P10" s="2"/>
      <c r="Q10" s="51">
        <f t="shared" ref="Q10" si="2">(Q8-(146*Q9))/12</f>
        <v>54321.42857142858</v>
      </c>
    </row>
    <row r="11" spans="2:19" x14ac:dyDescent="0.25">
      <c r="B11" s="11"/>
      <c r="C11" s="6"/>
      <c r="D11" s="59" t="s">
        <v>11</v>
      </c>
      <c r="E11" s="37"/>
      <c r="F11" s="37"/>
      <c r="G11" s="37"/>
      <c r="H11" s="17">
        <f t="shared" ref="H11:O11" si="3">H10*47.08/52.14</f>
        <v>44543.560377737595</v>
      </c>
      <c r="I11" s="17">
        <f t="shared" si="3"/>
        <v>44799.499602935408</v>
      </c>
      <c r="J11" s="17">
        <f t="shared" si="3"/>
        <v>45055.438828133221</v>
      </c>
      <c r="K11" s="17">
        <f t="shared" si="3"/>
        <v>45311.378053331035</v>
      </c>
      <c r="L11" s="17">
        <f t="shared" si="3"/>
        <v>45567.317278528848</v>
      </c>
      <c r="M11" s="17">
        <f t="shared" si="3"/>
        <v>45823.256503726661</v>
      </c>
      <c r="N11" s="17">
        <f t="shared" si="3"/>
        <v>46079.195728924475</v>
      </c>
      <c r="O11" s="22">
        <f t="shared" si="3"/>
        <v>46335.134954122295</v>
      </c>
      <c r="P11" s="2"/>
      <c r="Q11" s="50">
        <f>Q10*47.08/52.14</f>
        <v>49049.728752260402</v>
      </c>
    </row>
    <row r="12" spans="2:19" x14ac:dyDescent="0.25">
      <c r="B12" s="11"/>
      <c r="C12" s="6"/>
      <c r="D12" s="59" t="s">
        <v>12</v>
      </c>
      <c r="E12" s="37"/>
      <c r="F12" s="37"/>
      <c r="G12" s="37"/>
      <c r="H12" s="17">
        <f>H8/12/52.14*47.08*(1-0.0771)</f>
        <v>60430.600252742617</v>
      </c>
      <c r="I12" s="17">
        <f t="shared" ref="I12:O12" si="4">I8/12/52.14*47.08*(1-0.0771)</f>
        <v>60777.823529817164</v>
      </c>
      <c r="J12" s="17">
        <f t="shared" si="4"/>
        <v>61125.046806891703</v>
      </c>
      <c r="K12" s="17">
        <f t="shared" si="4"/>
        <v>61472.270083966243</v>
      </c>
      <c r="L12" s="17">
        <f t="shared" si="4"/>
        <v>61819.493361040797</v>
      </c>
      <c r="M12" s="17">
        <f t="shared" si="4"/>
        <v>62166.716638115322</v>
      </c>
      <c r="N12" s="17">
        <f t="shared" si="4"/>
        <v>62513.939915189876</v>
      </c>
      <c r="O12" s="22">
        <f t="shared" si="4"/>
        <v>62861.163192264416</v>
      </c>
      <c r="P12" s="2"/>
      <c r="Q12" s="50">
        <f>Q8/12/52.14*47.08*(1-0.0771)</f>
        <v>66543.952158227854</v>
      </c>
      <c r="S12" s="65"/>
    </row>
    <row r="13" spans="2:19" x14ac:dyDescent="0.25">
      <c r="B13" s="14"/>
      <c r="C13" s="6"/>
      <c r="D13" s="59" t="s">
        <v>13</v>
      </c>
      <c r="E13" s="39"/>
      <c r="F13" s="39"/>
      <c r="G13" s="39"/>
      <c r="H13" s="19">
        <f t="shared" ref="H13:O13" si="5">H8/1752</f>
        <v>496.68835616438355</v>
      </c>
      <c r="I13" s="19">
        <f t="shared" si="5"/>
        <v>499.54223744292239</v>
      </c>
      <c r="J13" s="19">
        <f t="shared" si="5"/>
        <v>502.39611872146116</v>
      </c>
      <c r="K13" s="19">
        <f t="shared" si="5"/>
        <v>505.25</v>
      </c>
      <c r="L13" s="19">
        <f t="shared" si="5"/>
        <v>508.10388127853884</v>
      </c>
      <c r="M13" s="19">
        <f t="shared" si="5"/>
        <v>510.95776255707761</v>
      </c>
      <c r="N13" s="19">
        <f t="shared" si="5"/>
        <v>513.81164383561645</v>
      </c>
      <c r="O13" s="24">
        <f t="shared" si="5"/>
        <v>516.66552511415523</v>
      </c>
      <c r="P13" s="2"/>
      <c r="Q13" s="52">
        <f>Q8/1752</f>
        <v>546.93493150684935</v>
      </c>
    </row>
    <row r="14" spans="2:19" ht="18" x14ac:dyDescent="0.25">
      <c r="B14" s="12"/>
      <c r="C14" s="6"/>
      <c r="D14" s="59" t="s">
        <v>14</v>
      </c>
      <c r="E14" s="39"/>
      <c r="F14" s="39"/>
      <c r="G14" s="39"/>
      <c r="H14" s="19">
        <f t="shared" ref="H14:O14" si="6">H13*1.65</f>
        <v>819.53578767123281</v>
      </c>
      <c r="I14" s="19">
        <f t="shared" si="6"/>
        <v>824.24469178082188</v>
      </c>
      <c r="J14" s="19">
        <f t="shared" si="6"/>
        <v>828.95359589041084</v>
      </c>
      <c r="K14" s="19">
        <f t="shared" si="6"/>
        <v>833.66249999999991</v>
      </c>
      <c r="L14" s="19">
        <f t="shared" si="6"/>
        <v>838.37140410958898</v>
      </c>
      <c r="M14" s="19">
        <f t="shared" si="6"/>
        <v>843.08030821917805</v>
      </c>
      <c r="N14" s="19">
        <f t="shared" si="6"/>
        <v>847.78921232876712</v>
      </c>
      <c r="O14" s="24">
        <f t="shared" si="6"/>
        <v>852.49811643835608</v>
      </c>
      <c r="P14" s="2"/>
      <c r="Q14" s="52">
        <f>Q13*1.65</f>
        <v>902.44263698630141</v>
      </c>
    </row>
    <row r="15" spans="2:19" ht="18" x14ac:dyDescent="0.25">
      <c r="B15" s="12"/>
      <c r="C15" s="6"/>
      <c r="D15" s="59" t="s">
        <v>15</v>
      </c>
      <c r="E15" s="39"/>
      <c r="F15" s="39"/>
      <c r="G15" s="39"/>
      <c r="H15" s="19">
        <f t="shared" ref="H15:O15" si="7">H10/162.5</f>
        <v>303.57509157509162</v>
      </c>
      <c r="I15" s="19">
        <f t="shared" si="7"/>
        <v>305.31937903366475</v>
      </c>
      <c r="J15" s="19">
        <f t="shared" si="7"/>
        <v>307.06366649223793</v>
      </c>
      <c r="K15" s="19">
        <f t="shared" si="7"/>
        <v>308.80795395081111</v>
      </c>
      <c r="L15" s="19">
        <f t="shared" si="7"/>
        <v>310.55224140938424</v>
      </c>
      <c r="M15" s="19">
        <f t="shared" si="7"/>
        <v>312.29652886795742</v>
      </c>
      <c r="N15" s="19">
        <f t="shared" si="7"/>
        <v>314.0408163265306</v>
      </c>
      <c r="O15" s="24">
        <f t="shared" si="7"/>
        <v>315.78510378510384</v>
      </c>
      <c r="P15" s="2"/>
      <c r="Q15" s="52">
        <f t="shared" ref="Q15" si="8">Q10/162.5</f>
        <v>334.28571428571433</v>
      </c>
    </row>
    <row r="16" spans="2:19" ht="18" x14ac:dyDescent="0.25">
      <c r="B16" s="12"/>
      <c r="C16" s="6"/>
      <c r="D16" s="61" t="s">
        <v>16</v>
      </c>
      <c r="E16" s="39"/>
      <c r="F16" s="39"/>
      <c r="G16" s="39"/>
      <c r="H16" s="19">
        <f t="shared" ref="H16:O16" si="9">H15*1.5</f>
        <v>455.36263736263743</v>
      </c>
      <c r="I16" s="19">
        <f t="shared" si="9"/>
        <v>457.97906855049712</v>
      </c>
      <c r="J16" s="19">
        <f t="shared" si="9"/>
        <v>460.59549973835692</v>
      </c>
      <c r="K16" s="19">
        <f t="shared" si="9"/>
        <v>463.21193092621667</v>
      </c>
      <c r="L16" s="19">
        <f t="shared" si="9"/>
        <v>465.82836211407636</v>
      </c>
      <c r="M16" s="19">
        <f t="shared" si="9"/>
        <v>468.4447933019361</v>
      </c>
      <c r="N16" s="19">
        <f t="shared" si="9"/>
        <v>471.0612244897959</v>
      </c>
      <c r="O16" s="24">
        <f t="shared" si="9"/>
        <v>473.67765567765576</v>
      </c>
      <c r="P16" s="2"/>
      <c r="Q16" s="52">
        <f t="shared" ref="Q16" si="10">Q15*1.5</f>
        <v>501.4285714285715</v>
      </c>
    </row>
    <row r="17" spans="2:17" ht="14.4" thickBot="1" x14ac:dyDescent="0.3">
      <c r="B17" s="13"/>
      <c r="C17" s="8"/>
      <c r="D17" s="62" t="s">
        <v>17</v>
      </c>
      <c r="E17" s="40"/>
      <c r="F17" s="40"/>
      <c r="G17" s="40"/>
      <c r="H17" s="25">
        <f t="shared" ref="H17:O17" si="11">H15*2</f>
        <v>607.15018315018324</v>
      </c>
      <c r="I17" s="25">
        <f t="shared" si="11"/>
        <v>610.63875806732949</v>
      </c>
      <c r="J17" s="25">
        <f t="shared" si="11"/>
        <v>614.12733298447586</v>
      </c>
      <c r="K17" s="25">
        <f t="shared" si="11"/>
        <v>617.61590790162222</v>
      </c>
      <c r="L17" s="25">
        <f t="shared" si="11"/>
        <v>621.10448281876847</v>
      </c>
      <c r="M17" s="25">
        <f t="shared" si="11"/>
        <v>624.59305773591484</v>
      </c>
      <c r="N17" s="25">
        <f t="shared" si="11"/>
        <v>628.08163265306121</v>
      </c>
      <c r="O17" s="26">
        <f t="shared" si="11"/>
        <v>631.57020757020769</v>
      </c>
      <c r="P17" s="2"/>
      <c r="Q17" s="53">
        <f t="shared" ref="Q17" si="12">Q15*2</f>
        <v>668.57142857142867</v>
      </c>
    </row>
    <row r="18" spans="2:17" x14ac:dyDescent="0.25">
      <c r="B18" s="10"/>
      <c r="C18" s="3"/>
      <c r="D18" s="63" t="str">
        <f>D8</f>
        <v>Årslønn</v>
      </c>
      <c r="E18" s="36"/>
      <c r="F18" s="36"/>
      <c r="G18" s="36"/>
      <c r="H18" s="20">
        <v>842381</v>
      </c>
      <c r="I18" s="20">
        <v>847381</v>
      </c>
      <c r="J18" s="20">
        <v>852381</v>
      </c>
      <c r="K18" s="20">
        <v>857381</v>
      </c>
      <c r="L18" s="20">
        <v>862381</v>
      </c>
      <c r="M18" s="20">
        <v>867381</v>
      </c>
      <c r="N18" s="20">
        <v>872381</v>
      </c>
      <c r="O18" s="21">
        <v>877381</v>
      </c>
      <c r="P18" s="2"/>
    </row>
    <row r="19" spans="2:17" x14ac:dyDescent="0.25">
      <c r="B19" s="11"/>
      <c r="C19" s="3"/>
      <c r="D19" s="59" t="str">
        <f>D9</f>
        <v>Daglig sokkelkompensasjon</v>
      </c>
      <c r="E19" s="37"/>
      <c r="F19" s="37"/>
      <c r="G19" s="37"/>
      <c r="H19" s="17">
        <f t="shared" ref="H19:O19" si="13">(H18-H18/(1+$I$5))/146</f>
        <v>1844.744525207343</v>
      </c>
      <c r="I19" s="17">
        <f t="shared" si="13"/>
        <v>1855.6941105209207</v>
      </c>
      <c r="J19" s="17">
        <f t="shared" si="13"/>
        <v>1866.6436958344977</v>
      </c>
      <c r="K19" s="17">
        <f t="shared" si="13"/>
        <v>1877.5932811480757</v>
      </c>
      <c r="L19" s="17">
        <f t="shared" si="13"/>
        <v>1888.5428664616527</v>
      </c>
      <c r="M19" s="17">
        <f t="shared" si="13"/>
        <v>1899.4924517752306</v>
      </c>
      <c r="N19" s="17">
        <f t="shared" si="13"/>
        <v>1910.4420370888076</v>
      </c>
      <c r="O19" s="22">
        <f t="shared" si="13"/>
        <v>1921.3916224023856</v>
      </c>
      <c r="P19" s="2"/>
    </row>
    <row r="20" spans="2:17" ht="18" x14ac:dyDescent="0.25">
      <c r="B20" s="12" t="s">
        <v>20</v>
      </c>
      <c r="C20" s="3"/>
      <c r="D20" s="64" t="str">
        <f>D10</f>
        <v>Månedslønn</v>
      </c>
      <c r="E20" s="38"/>
      <c r="F20" s="38"/>
      <c r="G20" s="38"/>
      <c r="H20" s="18">
        <f t="shared" ref="H20:O20" si="14">(H18-(146*H19))/12</f>
        <v>47754.024943310658</v>
      </c>
      <c r="I20" s="18">
        <f t="shared" si="14"/>
        <v>48037.471655328794</v>
      </c>
      <c r="J20" s="18">
        <f t="shared" si="14"/>
        <v>48320.918367346945</v>
      </c>
      <c r="K20" s="18">
        <f t="shared" si="14"/>
        <v>48604.365079365081</v>
      </c>
      <c r="L20" s="18">
        <f t="shared" si="14"/>
        <v>48887.811791383225</v>
      </c>
      <c r="M20" s="18">
        <f t="shared" si="14"/>
        <v>49171.258503401361</v>
      </c>
      <c r="N20" s="18">
        <f t="shared" si="14"/>
        <v>49454.705215419504</v>
      </c>
      <c r="O20" s="23">
        <f t="shared" si="14"/>
        <v>49738.151927437641</v>
      </c>
      <c r="P20" s="2"/>
    </row>
    <row r="21" spans="2:17" x14ac:dyDescent="0.25">
      <c r="B21" s="11"/>
      <c r="C21" s="3"/>
      <c r="D21" s="59" t="str">
        <f>D11</f>
        <v>Justert månedslønn</v>
      </c>
      <c r="E21" s="37"/>
      <c r="F21" s="38"/>
      <c r="G21" s="37"/>
      <c r="H21" s="17">
        <f t="shared" ref="H21:O21" si="15">H20*47.08/52.14</f>
        <v>43119.66809227207</v>
      </c>
      <c r="I21" s="17">
        <f t="shared" si="15"/>
        <v>43375.607317469876</v>
      </c>
      <c r="J21" s="17">
        <f t="shared" si="15"/>
        <v>43631.546542667704</v>
      </c>
      <c r="K21" s="17">
        <f t="shared" si="15"/>
        <v>43887.485767865517</v>
      </c>
      <c r="L21" s="17">
        <f t="shared" si="15"/>
        <v>44143.424993063338</v>
      </c>
      <c r="M21" s="17">
        <f t="shared" si="15"/>
        <v>44399.364218261137</v>
      </c>
      <c r="N21" s="17">
        <f t="shared" si="15"/>
        <v>44655.303443458964</v>
      </c>
      <c r="O21" s="22">
        <f t="shared" si="15"/>
        <v>44911.242668656778</v>
      </c>
      <c r="P21" s="2"/>
    </row>
    <row r="22" spans="2:17" x14ac:dyDescent="0.25">
      <c r="B22" s="11"/>
      <c r="C22" s="3"/>
      <c r="D22" s="59" t="s">
        <v>12</v>
      </c>
      <c r="E22" s="37"/>
      <c r="F22" s="37"/>
      <c r="G22" s="37"/>
      <c r="H22" s="17">
        <f>H18/12/52.14*47.08*(1-0.0771)</f>
        <v>58498.858273066107</v>
      </c>
      <c r="I22" s="17">
        <f t="shared" ref="I22:O22" si="16">I18/12/52.14*47.08*(1-0.0771)</f>
        <v>58846.081550140647</v>
      </c>
      <c r="J22" s="17">
        <f t="shared" si="16"/>
        <v>59193.304827215194</v>
      </c>
      <c r="K22" s="17">
        <f>K18/12/52.14*47.08*(1-0.0771)</f>
        <v>59540.52810428974</v>
      </c>
      <c r="L22" s="17">
        <f t="shared" si="16"/>
        <v>59887.751381364265</v>
      </c>
      <c r="M22" s="17">
        <f t="shared" si="16"/>
        <v>60234.974658438812</v>
      </c>
      <c r="N22" s="17">
        <f t="shared" si="16"/>
        <v>60582.197935513366</v>
      </c>
      <c r="O22" s="22">
        <f t="shared" si="16"/>
        <v>60929.421212587906</v>
      </c>
      <c r="P22" s="2"/>
    </row>
    <row r="23" spans="2:17" x14ac:dyDescent="0.25">
      <c r="B23" s="11"/>
      <c r="C23" s="3"/>
      <c r="D23" s="59" t="str">
        <f t="shared" ref="D23:D31" si="17">D13</f>
        <v>Offshore pr. time</v>
      </c>
      <c r="E23" s="39"/>
      <c r="F23" s="39"/>
      <c r="G23" s="39"/>
      <c r="H23" s="19">
        <f t="shared" ref="H23:O23" si="18">H18/1752</f>
        <v>480.81107305936075</v>
      </c>
      <c r="I23" s="19">
        <f t="shared" si="18"/>
        <v>483.66495433789953</v>
      </c>
      <c r="J23" s="19">
        <f t="shared" si="18"/>
        <v>486.51883561643837</v>
      </c>
      <c r="K23" s="19">
        <f t="shared" si="18"/>
        <v>489.37271689497715</v>
      </c>
      <c r="L23" s="19">
        <f t="shared" si="18"/>
        <v>492.22659817351598</v>
      </c>
      <c r="M23" s="19">
        <f t="shared" si="18"/>
        <v>495.08047945205482</v>
      </c>
      <c r="N23" s="19">
        <f t="shared" si="18"/>
        <v>497.9343607305936</v>
      </c>
      <c r="O23" s="24">
        <f t="shared" si="18"/>
        <v>500.78824200913243</v>
      </c>
      <c r="P23" s="2"/>
    </row>
    <row r="24" spans="2:17" x14ac:dyDescent="0.25">
      <c r="B24" s="14"/>
      <c r="C24" s="11"/>
      <c r="D24" s="59" t="str">
        <f t="shared" si="17"/>
        <v>Offshore overtid pr. time</v>
      </c>
      <c r="E24" s="39"/>
      <c r="F24" s="39"/>
      <c r="G24" s="39"/>
      <c r="H24" s="19">
        <f t="shared" ref="H24:O24" si="19">H23*1.65</f>
        <v>793.33827054794517</v>
      </c>
      <c r="I24" s="19">
        <f t="shared" si="19"/>
        <v>798.04717465753413</v>
      </c>
      <c r="J24" s="19">
        <f t="shared" si="19"/>
        <v>802.75607876712331</v>
      </c>
      <c r="K24" s="19">
        <f t="shared" si="19"/>
        <v>807.46498287671227</v>
      </c>
      <c r="L24" s="19">
        <f t="shared" si="19"/>
        <v>812.17388698630134</v>
      </c>
      <c r="M24" s="19">
        <f t="shared" si="19"/>
        <v>816.88279109589041</v>
      </c>
      <c r="N24" s="19">
        <f t="shared" si="19"/>
        <v>821.59169520547937</v>
      </c>
      <c r="O24" s="24">
        <f t="shared" si="19"/>
        <v>826.30059931506844</v>
      </c>
      <c r="P24" s="2"/>
    </row>
    <row r="25" spans="2:17" x14ac:dyDescent="0.25">
      <c r="B25" s="11"/>
      <c r="C25" s="3"/>
      <c r="D25" s="59" t="str">
        <f t="shared" si="17"/>
        <v>Onshore pr. time</v>
      </c>
      <c r="E25" s="39"/>
      <c r="F25" s="39"/>
      <c r="G25" s="39"/>
      <c r="H25" s="19">
        <f t="shared" ref="H25:O25" si="20">H20/162.5</f>
        <v>293.87092272806558</v>
      </c>
      <c r="I25" s="19">
        <f t="shared" si="20"/>
        <v>295.61521018663876</v>
      </c>
      <c r="J25" s="19">
        <f t="shared" si="20"/>
        <v>297.35949764521195</v>
      </c>
      <c r="K25" s="19">
        <f t="shared" si="20"/>
        <v>299.10378510378513</v>
      </c>
      <c r="L25" s="19">
        <f t="shared" si="20"/>
        <v>300.84807256235831</v>
      </c>
      <c r="M25" s="19">
        <f t="shared" si="20"/>
        <v>302.59236002093144</v>
      </c>
      <c r="N25" s="19">
        <f t="shared" si="20"/>
        <v>304.33664747950462</v>
      </c>
      <c r="O25" s="24">
        <f t="shared" si="20"/>
        <v>306.0809349380778</v>
      </c>
      <c r="P25" s="2"/>
    </row>
    <row r="26" spans="2:17" x14ac:dyDescent="0.25">
      <c r="B26" s="11"/>
      <c r="C26" s="3"/>
      <c r="D26" s="61" t="str">
        <f t="shared" si="17"/>
        <v>Onshore overtid 50 %</v>
      </c>
      <c r="E26" s="39"/>
      <c r="F26" s="39"/>
      <c r="G26" s="39"/>
      <c r="H26" s="19">
        <f t="shared" ref="H26:O26" si="21">H25*1.5</f>
        <v>440.80638409209837</v>
      </c>
      <c r="I26" s="19">
        <f t="shared" si="21"/>
        <v>443.42281527995817</v>
      </c>
      <c r="J26" s="19">
        <f t="shared" si="21"/>
        <v>446.03924646781792</v>
      </c>
      <c r="K26" s="19">
        <f t="shared" si="21"/>
        <v>448.65567765567766</v>
      </c>
      <c r="L26" s="19">
        <f t="shared" si="21"/>
        <v>451.27210884353747</v>
      </c>
      <c r="M26" s="19">
        <f t="shared" si="21"/>
        <v>453.88854003139716</v>
      </c>
      <c r="N26" s="19">
        <f t="shared" si="21"/>
        <v>456.50497121925696</v>
      </c>
      <c r="O26" s="24">
        <f t="shared" si="21"/>
        <v>459.1214024071167</v>
      </c>
      <c r="P26" s="2"/>
    </row>
    <row r="27" spans="2:17" ht="14.4" thickBot="1" x14ac:dyDescent="0.3">
      <c r="B27" s="13"/>
      <c r="C27" s="4"/>
      <c r="D27" s="62" t="str">
        <f t="shared" si="17"/>
        <v>Onshore overtid 100 %</v>
      </c>
      <c r="E27" s="40"/>
      <c r="F27" s="40"/>
      <c r="G27" s="40"/>
      <c r="H27" s="25">
        <f t="shared" ref="H27:O27" si="22">H25*2</f>
        <v>587.74184545613116</v>
      </c>
      <c r="I27" s="25">
        <f t="shared" si="22"/>
        <v>591.23042037327752</v>
      </c>
      <c r="J27" s="25">
        <f t="shared" si="22"/>
        <v>594.71899529042389</v>
      </c>
      <c r="K27" s="25">
        <f t="shared" si="22"/>
        <v>598.20757020757026</v>
      </c>
      <c r="L27" s="25">
        <f t="shared" si="22"/>
        <v>601.69614512471662</v>
      </c>
      <c r="M27" s="25">
        <f t="shared" si="22"/>
        <v>605.18472004186287</v>
      </c>
      <c r="N27" s="25">
        <f t="shared" si="22"/>
        <v>608.67329495900924</v>
      </c>
      <c r="O27" s="26">
        <f t="shared" si="22"/>
        <v>612.16186987615561</v>
      </c>
      <c r="P27" s="2"/>
    </row>
    <row r="28" spans="2:17" x14ac:dyDescent="0.25">
      <c r="B28" s="10"/>
      <c r="C28" s="3"/>
      <c r="D28" s="63" t="str">
        <f t="shared" si="17"/>
        <v>Årslønn</v>
      </c>
      <c r="E28" s="36"/>
      <c r="F28" s="20">
        <v>803866</v>
      </c>
      <c r="G28" s="66">
        <v>819810</v>
      </c>
      <c r="H28" s="20">
        <v>823614</v>
      </c>
      <c r="I28" s="20">
        <v>828614</v>
      </c>
      <c r="J28" s="20">
        <v>833614</v>
      </c>
      <c r="K28" s="20">
        <v>838614</v>
      </c>
      <c r="L28" s="20">
        <v>843614</v>
      </c>
      <c r="M28" s="20">
        <v>848614</v>
      </c>
      <c r="N28" s="20">
        <v>853614</v>
      </c>
      <c r="O28" s="21">
        <v>858614</v>
      </c>
      <c r="P28" s="7"/>
    </row>
    <row r="29" spans="2:17" x14ac:dyDescent="0.25">
      <c r="B29" s="11"/>
      <c r="C29" s="3"/>
      <c r="D29" s="59" t="str">
        <f t="shared" si="17"/>
        <v>Daglig sokkelkompensasjon</v>
      </c>
      <c r="E29" s="37"/>
      <c r="F29" s="17">
        <f t="shared" ref="F29:O29" si="23">(F28-F28/(1+$I$5))/146</f>
        <v>1760.3998695368557</v>
      </c>
      <c r="G29" s="17">
        <f t="shared" si="23"/>
        <v>1795.3159071847913</v>
      </c>
      <c r="H29" s="17">
        <f t="shared" si="23"/>
        <v>1803.6463516913618</v>
      </c>
      <c r="I29" s="17">
        <f t="shared" si="23"/>
        <v>1814.5959370049388</v>
      </c>
      <c r="J29" s="17">
        <f t="shared" si="23"/>
        <v>1825.5455223185168</v>
      </c>
      <c r="K29" s="17">
        <f t="shared" si="23"/>
        <v>1836.4951076320938</v>
      </c>
      <c r="L29" s="17">
        <f t="shared" si="23"/>
        <v>1847.4446929456715</v>
      </c>
      <c r="M29" s="17">
        <f t="shared" si="23"/>
        <v>1858.3942782592485</v>
      </c>
      <c r="N29" s="17">
        <f t="shared" si="23"/>
        <v>1869.3438635728264</v>
      </c>
      <c r="O29" s="22">
        <f t="shared" si="23"/>
        <v>1880.2934488864034</v>
      </c>
      <c r="P29" s="2"/>
    </row>
    <row r="30" spans="2:17" ht="18" x14ac:dyDescent="0.25">
      <c r="B30" s="12" t="s">
        <v>22</v>
      </c>
      <c r="C30" s="3"/>
      <c r="D30" s="60" t="str">
        <f t="shared" si="17"/>
        <v>Månedslønn</v>
      </c>
      <c r="E30" s="38"/>
      <c r="F30" s="18">
        <f t="shared" ref="F30:O30" si="24">(F28-(146*F29))/12</f>
        <v>45570.634920634919</v>
      </c>
      <c r="G30" s="18">
        <f t="shared" si="24"/>
        <v>46474.489795918373</v>
      </c>
      <c r="H30" s="18">
        <f t="shared" si="24"/>
        <v>46690.136054421768</v>
      </c>
      <c r="I30" s="18">
        <f t="shared" si="24"/>
        <v>46973.582766439911</v>
      </c>
      <c r="J30" s="18">
        <f t="shared" si="24"/>
        <v>47257.029478458047</v>
      </c>
      <c r="K30" s="18">
        <f t="shared" si="24"/>
        <v>47540.476190476191</v>
      </c>
      <c r="L30" s="18">
        <f t="shared" si="24"/>
        <v>47823.922902494327</v>
      </c>
      <c r="M30" s="18">
        <f t="shared" si="24"/>
        <v>48107.369614512478</v>
      </c>
      <c r="N30" s="18">
        <f t="shared" si="24"/>
        <v>48390.816326530614</v>
      </c>
      <c r="O30" s="23">
        <f t="shared" si="24"/>
        <v>48674.263038548757</v>
      </c>
      <c r="P30" s="2"/>
    </row>
    <row r="31" spans="2:17" x14ac:dyDescent="0.25">
      <c r="B31" s="11"/>
      <c r="C31" s="3"/>
      <c r="D31" s="59" t="str">
        <f t="shared" si="17"/>
        <v>Justert månedslønn</v>
      </c>
      <c r="E31" s="37"/>
      <c r="F31" s="17">
        <f t="shared" ref="F31:O31" si="25">F30*47.08/52.14</f>
        <v>41148.168240573301</v>
      </c>
      <c r="G31" s="17">
        <f t="shared" si="25"/>
        <v>41964.307241884097</v>
      </c>
      <c r="H31" s="17">
        <f t="shared" si="25"/>
        <v>42159.025804414588</v>
      </c>
      <c r="I31" s="17">
        <f t="shared" si="25"/>
        <v>42414.965029612409</v>
      </c>
      <c r="J31" s="17">
        <f t="shared" si="25"/>
        <v>42670.904254810222</v>
      </c>
      <c r="K31" s="17">
        <f t="shared" si="25"/>
        <v>42926.843480008036</v>
      </c>
      <c r="L31" s="17">
        <f t="shared" si="25"/>
        <v>43182.782705205849</v>
      </c>
      <c r="M31" s="17">
        <f t="shared" si="25"/>
        <v>43438.72193040367</v>
      </c>
      <c r="N31" s="17">
        <f t="shared" si="25"/>
        <v>43694.661155601483</v>
      </c>
      <c r="O31" s="22">
        <f t="shared" si="25"/>
        <v>43950.600380799297</v>
      </c>
      <c r="P31" s="2"/>
    </row>
    <row r="32" spans="2:17" x14ac:dyDescent="0.25">
      <c r="B32" s="11"/>
      <c r="C32" s="3"/>
      <c r="D32" s="59" t="s">
        <v>12</v>
      </c>
      <c r="E32" s="37"/>
      <c r="F32" s="17">
        <f t="shared" ref="F32:G32" si="26">F28/12/52.14*47.08*(1-0.0771)</f>
        <v>55824.197369760899</v>
      </c>
      <c r="G32" s="17">
        <f t="shared" si="26"/>
        <v>56931.422955696202</v>
      </c>
      <c r="H32" s="17">
        <f>H28/12/52.14*47.08*(1-0.0771)</f>
        <v>57195.590424894515</v>
      </c>
      <c r="I32" s="17">
        <f t="shared" ref="I32:O32" si="27">I28/12/52.14*47.08*(1-0.0771)</f>
        <v>57542.813701969062</v>
      </c>
      <c r="J32" s="17">
        <f>J28/12/52.14*47.08*(1-0.0771)</f>
        <v>57890.036979043602</v>
      </c>
      <c r="K32" s="17">
        <f t="shared" si="27"/>
        <v>58237.260256118148</v>
      </c>
      <c r="L32" s="17">
        <f t="shared" si="27"/>
        <v>58584.483533192695</v>
      </c>
      <c r="M32" s="17">
        <f t="shared" si="27"/>
        <v>58931.70681026722</v>
      </c>
      <c r="N32" s="17">
        <f t="shared" si="27"/>
        <v>59278.930087341767</v>
      </c>
      <c r="O32" s="22">
        <f t="shared" si="27"/>
        <v>59626.153364416321</v>
      </c>
      <c r="P32" s="2"/>
    </row>
    <row r="33" spans="2:16" x14ac:dyDescent="0.25">
      <c r="B33" s="14"/>
      <c r="C33" s="3"/>
      <c r="D33" s="59" t="str">
        <f t="shared" ref="D33:D41" si="28">D23</f>
        <v>Offshore pr. time</v>
      </c>
      <c r="E33" s="39"/>
      <c r="F33" s="19">
        <f t="shared" ref="F33:O33" si="29">F28/1752</f>
        <v>458.82762557077626</v>
      </c>
      <c r="G33" s="19">
        <f t="shared" si="29"/>
        <v>467.92808219178085</v>
      </c>
      <c r="H33" s="19">
        <f t="shared" si="29"/>
        <v>470.09931506849313</v>
      </c>
      <c r="I33" s="19">
        <f t="shared" si="29"/>
        <v>472.95319634703196</v>
      </c>
      <c r="J33" s="19">
        <f t="shared" si="29"/>
        <v>475.8070776255708</v>
      </c>
      <c r="K33" s="19">
        <f t="shared" si="29"/>
        <v>478.66095890410958</v>
      </c>
      <c r="L33" s="19">
        <f t="shared" si="29"/>
        <v>481.51484018264841</v>
      </c>
      <c r="M33" s="19">
        <f t="shared" si="29"/>
        <v>484.36872146118719</v>
      </c>
      <c r="N33" s="19">
        <f t="shared" si="29"/>
        <v>487.22260273972603</v>
      </c>
      <c r="O33" s="24">
        <f t="shared" si="29"/>
        <v>490.07648401826486</v>
      </c>
      <c r="P33" s="2"/>
    </row>
    <row r="34" spans="2:16" x14ac:dyDescent="0.25">
      <c r="B34" s="11"/>
      <c r="C34" s="3"/>
      <c r="D34" s="59" t="str">
        <f t="shared" si="28"/>
        <v>Offshore overtid pr. time</v>
      </c>
      <c r="E34" s="39"/>
      <c r="F34" s="19">
        <f t="shared" ref="F34:O34" si="30">F33*1.65</f>
        <v>757.06558219178078</v>
      </c>
      <c r="G34" s="19">
        <f t="shared" si="30"/>
        <v>772.08133561643831</v>
      </c>
      <c r="H34" s="19">
        <f t="shared" si="30"/>
        <v>775.66386986301359</v>
      </c>
      <c r="I34" s="19">
        <f t="shared" si="30"/>
        <v>780.37277397260266</v>
      </c>
      <c r="J34" s="19">
        <f t="shared" si="30"/>
        <v>785.08167808219173</v>
      </c>
      <c r="K34" s="19">
        <f t="shared" si="30"/>
        <v>789.7905821917808</v>
      </c>
      <c r="L34" s="19">
        <f t="shared" si="30"/>
        <v>794.49948630136987</v>
      </c>
      <c r="M34" s="19">
        <f t="shared" si="30"/>
        <v>799.20839041095883</v>
      </c>
      <c r="N34" s="19">
        <f t="shared" si="30"/>
        <v>803.9172945205479</v>
      </c>
      <c r="O34" s="24">
        <f t="shared" si="30"/>
        <v>808.62619863013697</v>
      </c>
      <c r="P34" s="2"/>
    </row>
    <row r="35" spans="2:16" x14ac:dyDescent="0.25">
      <c r="B35" s="11"/>
      <c r="C35" s="3"/>
      <c r="D35" s="59" t="str">
        <f t="shared" si="28"/>
        <v>Onshore pr. time</v>
      </c>
      <c r="E35" s="39"/>
      <c r="F35" s="19">
        <f t="shared" ref="F35:O35" si="31">F30/162.5</f>
        <v>280.43467643467642</v>
      </c>
      <c r="G35" s="19">
        <f t="shared" si="31"/>
        <v>285.99686028257457</v>
      </c>
      <c r="H35" s="19">
        <f t="shared" si="31"/>
        <v>287.32391418105703</v>
      </c>
      <c r="I35" s="19">
        <f t="shared" si="31"/>
        <v>289.06820163963022</v>
      </c>
      <c r="J35" s="19">
        <f t="shared" si="31"/>
        <v>290.81248909820334</v>
      </c>
      <c r="K35" s="19">
        <f t="shared" si="31"/>
        <v>292.55677655677658</v>
      </c>
      <c r="L35" s="19">
        <f t="shared" si="31"/>
        <v>294.30106401534971</v>
      </c>
      <c r="M35" s="19">
        <f t="shared" si="31"/>
        <v>296.04535147392295</v>
      </c>
      <c r="N35" s="19">
        <f t="shared" si="31"/>
        <v>297.78963893249608</v>
      </c>
      <c r="O35" s="24">
        <f t="shared" si="31"/>
        <v>299.53392639106926</v>
      </c>
      <c r="P35" s="2"/>
    </row>
    <row r="36" spans="2:16" x14ac:dyDescent="0.25">
      <c r="B36" s="11"/>
      <c r="C36" s="3"/>
      <c r="D36" s="61" t="str">
        <f t="shared" si="28"/>
        <v>Onshore overtid 50 %</v>
      </c>
      <c r="E36" s="39"/>
      <c r="F36" s="19">
        <f t="shared" ref="F36:O36" si="32">F35*1.5</f>
        <v>420.6520146520146</v>
      </c>
      <c r="G36" s="19">
        <f t="shared" si="32"/>
        <v>428.99529042386189</v>
      </c>
      <c r="H36" s="19">
        <f t="shared" si="32"/>
        <v>430.98587127158555</v>
      </c>
      <c r="I36" s="19">
        <f t="shared" si="32"/>
        <v>433.60230245944535</v>
      </c>
      <c r="J36" s="19">
        <f t="shared" si="32"/>
        <v>436.21873364730504</v>
      </c>
      <c r="K36" s="19">
        <f t="shared" si="32"/>
        <v>438.83516483516485</v>
      </c>
      <c r="L36" s="19">
        <f t="shared" si="32"/>
        <v>441.45159602302454</v>
      </c>
      <c r="M36" s="19">
        <f t="shared" si="32"/>
        <v>444.06802721088445</v>
      </c>
      <c r="N36" s="19">
        <f t="shared" si="32"/>
        <v>446.68445839874414</v>
      </c>
      <c r="O36" s="24">
        <f t="shared" si="32"/>
        <v>449.30088958660389</v>
      </c>
      <c r="P36" s="2"/>
    </row>
    <row r="37" spans="2:16" ht="14.4" thickBot="1" x14ac:dyDescent="0.3">
      <c r="B37" s="13"/>
      <c r="C37" s="4"/>
      <c r="D37" s="62" t="str">
        <f t="shared" si="28"/>
        <v>Onshore overtid 100 %</v>
      </c>
      <c r="E37" s="40"/>
      <c r="F37" s="25">
        <f t="shared" ref="F37:O37" si="33">F35*2</f>
        <v>560.86935286935284</v>
      </c>
      <c r="G37" s="25">
        <f t="shared" si="33"/>
        <v>571.99372056514915</v>
      </c>
      <c r="H37" s="25">
        <f t="shared" si="33"/>
        <v>574.64782836211407</v>
      </c>
      <c r="I37" s="25">
        <f t="shared" si="33"/>
        <v>578.13640327926043</v>
      </c>
      <c r="J37" s="25">
        <f t="shared" si="33"/>
        <v>581.62497819640669</v>
      </c>
      <c r="K37" s="25">
        <f t="shared" si="33"/>
        <v>585.11355311355317</v>
      </c>
      <c r="L37" s="25">
        <f t="shared" si="33"/>
        <v>588.60212803069942</v>
      </c>
      <c r="M37" s="25">
        <f t="shared" si="33"/>
        <v>592.0907029478459</v>
      </c>
      <c r="N37" s="25">
        <f t="shared" si="33"/>
        <v>595.57927786499215</v>
      </c>
      <c r="O37" s="26">
        <f t="shared" si="33"/>
        <v>599.06785278213852</v>
      </c>
      <c r="P37" s="2"/>
    </row>
    <row r="38" spans="2:16" x14ac:dyDescent="0.25">
      <c r="B38" s="10"/>
      <c r="C38" s="16"/>
      <c r="D38" s="58" t="str">
        <f t="shared" si="28"/>
        <v>Årslønn</v>
      </c>
      <c r="E38" s="36"/>
      <c r="F38" s="36"/>
      <c r="G38" s="36"/>
      <c r="H38" s="20">
        <v>751187</v>
      </c>
      <c r="I38" s="20">
        <v>756187</v>
      </c>
      <c r="J38" s="20">
        <v>761187</v>
      </c>
      <c r="K38" s="20">
        <v>766187</v>
      </c>
      <c r="L38" s="20">
        <v>771187</v>
      </c>
      <c r="M38" s="21">
        <v>776187</v>
      </c>
      <c r="N38" s="7"/>
      <c r="O38" s="7"/>
      <c r="P38" s="2"/>
    </row>
    <row r="39" spans="2:16" x14ac:dyDescent="0.25">
      <c r="B39" s="11"/>
      <c r="C39" s="2"/>
      <c r="D39" s="59" t="str">
        <f t="shared" si="28"/>
        <v>Daglig sokkelkompensasjon</v>
      </c>
      <c r="E39" s="37"/>
      <c r="F39" s="37"/>
      <c r="G39" s="37"/>
      <c r="H39" s="17">
        <f t="shared" ref="H39:M39" si="34">(H38-H38/(1+$I$5))/146</f>
        <v>1645.037228590066</v>
      </c>
      <c r="I39" s="17">
        <f t="shared" si="34"/>
        <v>1655.9868139036435</v>
      </c>
      <c r="J39" s="17">
        <f t="shared" si="34"/>
        <v>1666.9363992172209</v>
      </c>
      <c r="K39" s="17">
        <f t="shared" si="34"/>
        <v>1677.8859845307984</v>
      </c>
      <c r="L39" s="17">
        <f t="shared" si="34"/>
        <v>1688.8355698443763</v>
      </c>
      <c r="M39" s="22">
        <f t="shared" si="34"/>
        <v>1699.7851551579533</v>
      </c>
      <c r="N39" s="7"/>
      <c r="O39" s="7"/>
      <c r="P39" s="2"/>
    </row>
    <row r="40" spans="2:16" ht="18" x14ac:dyDescent="0.25">
      <c r="B40" s="12" t="s">
        <v>25</v>
      </c>
      <c r="C40" s="16"/>
      <c r="D40" s="60" t="str">
        <f t="shared" si="28"/>
        <v>Månedslønn</v>
      </c>
      <c r="E40" s="38"/>
      <c r="F40" s="38"/>
      <c r="G40" s="38"/>
      <c r="H40" s="18">
        <f t="shared" ref="H40:M40" si="35">(H38-(146*H39))/12</f>
        <v>42584.297052154194</v>
      </c>
      <c r="I40" s="18">
        <f t="shared" si="35"/>
        <v>42867.743764172337</v>
      </c>
      <c r="J40" s="18">
        <f t="shared" si="35"/>
        <v>43151.190476190481</v>
      </c>
      <c r="K40" s="18">
        <f t="shared" si="35"/>
        <v>43434.637188208617</v>
      </c>
      <c r="L40" s="18">
        <f t="shared" si="35"/>
        <v>43718.083900226753</v>
      </c>
      <c r="M40" s="23">
        <f t="shared" si="35"/>
        <v>44001.530612244904</v>
      </c>
      <c r="N40" s="7"/>
      <c r="O40" s="7"/>
      <c r="P40" s="2"/>
    </row>
    <row r="41" spans="2:16" x14ac:dyDescent="0.25">
      <c r="B41" s="11"/>
      <c r="C41" s="16"/>
      <c r="D41" s="59" t="str">
        <f t="shared" si="28"/>
        <v>Justert månedslønn</v>
      </c>
      <c r="E41" s="37"/>
      <c r="F41" s="37"/>
      <c r="G41" s="37"/>
      <c r="H41" s="17">
        <f t="shared" ref="H41:M41" si="36">H40*47.08/52.14</f>
        <v>38451.643751734162</v>
      </c>
      <c r="I41" s="17">
        <f t="shared" si="36"/>
        <v>38707.582976931983</v>
      </c>
      <c r="J41" s="17">
        <f t="shared" si="36"/>
        <v>38963.522202129803</v>
      </c>
      <c r="K41" s="17">
        <f t="shared" si="36"/>
        <v>39219.461427327609</v>
      </c>
      <c r="L41" s="17">
        <f t="shared" si="36"/>
        <v>39475.400652525423</v>
      </c>
      <c r="M41" s="22">
        <f t="shared" si="36"/>
        <v>39731.339877723243</v>
      </c>
      <c r="O41" s="7"/>
      <c r="P41" s="2"/>
    </row>
    <row r="42" spans="2:16" x14ac:dyDescent="0.25">
      <c r="B42" s="11"/>
      <c r="C42" s="16"/>
      <c r="D42" s="59" t="s">
        <v>12</v>
      </c>
      <c r="E42" s="37"/>
      <c r="F42" s="37"/>
      <c r="G42" s="37"/>
      <c r="H42" s="17">
        <f>H38/12/52.14*47.08*(1-0.0771)</f>
        <v>52165.922367158935</v>
      </c>
      <c r="I42" s="17">
        <f t="shared" ref="I42:M42" si="37">I38/12/52.14*47.08*(1-0.0771)</f>
        <v>52513.145644233475</v>
      </c>
      <c r="J42" s="17">
        <f t="shared" si="37"/>
        <v>52860.368921308014</v>
      </c>
      <c r="K42" s="17">
        <f t="shared" si="37"/>
        <v>53207.592198382554</v>
      </c>
      <c r="L42" s="17">
        <f t="shared" si="37"/>
        <v>53554.815475457101</v>
      </c>
      <c r="M42" s="22">
        <f t="shared" si="37"/>
        <v>53902.038752531655</v>
      </c>
      <c r="N42" s="2"/>
      <c r="O42" s="2"/>
      <c r="P42" s="2"/>
    </row>
    <row r="43" spans="2:16" x14ac:dyDescent="0.25">
      <c r="B43" s="11"/>
      <c r="C43" s="16"/>
      <c r="D43" s="59" t="str">
        <f>D33</f>
        <v>Offshore pr. time</v>
      </c>
      <c r="E43" s="39"/>
      <c r="F43" s="39"/>
      <c r="G43" s="39"/>
      <c r="H43" s="19">
        <f t="shared" ref="H43:M43" si="38">H38/1752</f>
        <v>428.759703196347</v>
      </c>
      <c r="I43" s="19">
        <f t="shared" si="38"/>
        <v>431.61358447488584</v>
      </c>
      <c r="J43" s="19">
        <f t="shared" si="38"/>
        <v>434.46746575342468</v>
      </c>
      <c r="K43" s="19">
        <f t="shared" si="38"/>
        <v>437.32134703196346</v>
      </c>
      <c r="L43" s="19">
        <f t="shared" si="38"/>
        <v>440.17522831050229</v>
      </c>
      <c r="M43" s="24">
        <f t="shared" si="38"/>
        <v>443.02910958904107</v>
      </c>
      <c r="N43" s="7"/>
      <c r="O43" s="7"/>
      <c r="P43" s="2"/>
    </row>
    <row r="44" spans="2:16" x14ac:dyDescent="0.25">
      <c r="B44" s="11"/>
      <c r="C44" s="16"/>
      <c r="D44" s="59" t="str">
        <f>D34</f>
        <v>Offshore overtid pr. time</v>
      </c>
      <c r="E44" s="39"/>
      <c r="F44" s="39"/>
      <c r="G44" s="39"/>
      <c r="H44" s="19">
        <f t="shared" ref="H44:M44" si="39">H43*1.65</f>
        <v>707.45351027397248</v>
      </c>
      <c r="I44" s="19">
        <f t="shared" si="39"/>
        <v>712.16241438356155</v>
      </c>
      <c r="J44" s="19">
        <f t="shared" si="39"/>
        <v>716.87131849315062</v>
      </c>
      <c r="K44" s="19">
        <f t="shared" si="39"/>
        <v>721.5802226027397</v>
      </c>
      <c r="L44" s="19">
        <f t="shared" si="39"/>
        <v>726.28912671232877</v>
      </c>
      <c r="M44" s="24">
        <f t="shared" si="39"/>
        <v>730.99803082191772</v>
      </c>
      <c r="N44" s="7"/>
      <c r="O44" s="7"/>
      <c r="P44" s="2"/>
    </row>
    <row r="45" spans="2:16" x14ac:dyDescent="0.25">
      <c r="B45" s="11"/>
      <c r="C45" s="16"/>
      <c r="D45" s="59" t="str">
        <f>D35</f>
        <v>Onshore pr. time</v>
      </c>
      <c r="E45" s="39"/>
      <c r="F45" s="39"/>
      <c r="G45" s="39"/>
      <c r="H45" s="19">
        <f t="shared" ref="H45:M45" si="40">H40/162.5</f>
        <v>262.0572126286412</v>
      </c>
      <c r="I45" s="19">
        <f t="shared" si="40"/>
        <v>263.80150008721438</v>
      </c>
      <c r="J45" s="19">
        <f t="shared" si="40"/>
        <v>265.54578754578756</v>
      </c>
      <c r="K45" s="19">
        <f t="shared" si="40"/>
        <v>267.29007500436074</v>
      </c>
      <c r="L45" s="19">
        <f t="shared" si="40"/>
        <v>269.03436246293387</v>
      </c>
      <c r="M45" s="24">
        <f t="shared" si="40"/>
        <v>270.77864992150711</v>
      </c>
      <c r="N45" s="7"/>
      <c r="O45" s="7"/>
      <c r="P45" s="2"/>
    </row>
    <row r="46" spans="2:16" x14ac:dyDescent="0.25">
      <c r="B46" s="11"/>
      <c r="C46" s="16"/>
      <c r="D46" s="61" t="str">
        <f>D36</f>
        <v>Onshore overtid 50 %</v>
      </c>
      <c r="E46" s="39"/>
      <c r="F46" s="39"/>
      <c r="G46" s="39"/>
      <c r="H46" s="19">
        <f t="shared" ref="H46:M46" si="41">H45*1.5</f>
        <v>393.08581894296179</v>
      </c>
      <c r="I46" s="19">
        <f t="shared" si="41"/>
        <v>395.70225013082154</v>
      </c>
      <c r="J46" s="19">
        <f t="shared" si="41"/>
        <v>398.31868131868134</v>
      </c>
      <c r="K46" s="19">
        <f t="shared" si="41"/>
        <v>400.93511250654115</v>
      </c>
      <c r="L46" s="19">
        <f t="shared" si="41"/>
        <v>403.55154369440083</v>
      </c>
      <c r="M46" s="24">
        <f t="shared" si="41"/>
        <v>406.16797488226064</v>
      </c>
      <c r="N46" s="7"/>
      <c r="O46" s="7"/>
      <c r="P46" s="2"/>
    </row>
    <row r="47" spans="2:16" ht="14.4" thickBot="1" x14ac:dyDescent="0.3">
      <c r="B47" s="13"/>
      <c r="C47" s="9"/>
      <c r="D47" s="62" t="str">
        <f>D37</f>
        <v>Onshore overtid 100 %</v>
      </c>
      <c r="E47" s="40"/>
      <c r="F47" s="40"/>
      <c r="G47" s="40"/>
      <c r="H47" s="25">
        <f t="shared" ref="H47:M47" si="42">H45*2</f>
        <v>524.11442525728239</v>
      </c>
      <c r="I47" s="25">
        <f t="shared" si="42"/>
        <v>527.60300017442876</v>
      </c>
      <c r="J47" s="25">
        <f t="shared" si="42"/>
        <v>531.09157509157512</v>
      </c>
      <c r="K47" s="25">
        <f t="shared" si="42"/>
        <v>534.58015000872149</v>
      </c>
      <c r="L47" s="25">
        <f t="shared" si="42"/>
        <v>538.06872492586774</v>
      </c>
      <c r="M47" s="26">
        <f t="shared" si="42"/>
        <v>541.55729984301422</v>
      </c>
      <c r="N47" s="7"/>
      <c r="O47" s="7"/>
      <c r="P47" s="2"/>
    </row>
    <row r="48" spans="2:16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4.4" x14ac:dyDescent="0.3">
      <c r="B49" s="67" t="s">
        <v>36</v>
      </c>
      <c r="C49" s="68"/>
      <c r="D49" s="69"/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5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5">
      <c r="B51" s="2" t="s">
        <v>27</v>
      </c>
      <c r="D51" s="2"/>
      <c r="E51" s="2"/>
      <c r="F51" s="2"/>
      <c r="G51" s="2"/>
      <c r="H51" s="2"/>
      <c r="I51" s="1"/>
      <c r="J51" s="1"/>
      <c r="K51" s="1"/>
      <c r="L51" s="1"/>
      <c r="M51" s="1"/>
      <c r="N51" s="2"/>
      <c r="O51" s="2"/>
      <c r="P51" s="2"/>
    </row>
    <row r="52" spans="2:16" x14ac:dyDescent="0.25">
      <c r="B52" s="2" t="s">
        <v>28</v>
      </c>
      <c r="D52" s="2"/>
      <c r="E52" s="2"/>
      <c r="F52" s="2"/>
      <c r="G52" s="2"/>
      <c r="H52" s="2"/>
      <c r="I52" s="5"/>
      <c r="J52" s="5"/>
      <c r="K52" s="5"/>
      <c r="L52" s="5"/>
      <c r="M52" s="5"/>
      <c r="N52" s="2"/>
      <c r="O52" s="2"/>
      <c r="P52" s="2"/>
    </row>
    <row r="53" spans="2:16" x14ac:dyDescent="0.25">
      <c r="B53" s="2" t="s">
        <v>29</v>
      </c>
      <c r="D53" s="2"/>
      <c r="E53" s="2"/>
      <c r="F53" s="2"/>
      <c r="G53" s="2"/>
      <c r="H53" s="2"/>
      <c r="I53" s="5"/>
      <c r="J53" s="5"/>
      <c r="K53" s="5"/>
      <c r="L53" s="5"/>
      <c r="M53" s="5"/>
      <c r="N53" s="2"/>
      <c r="O53" s="2"/>
      <c r="P53" s="2"/>
    </row>
    <row r="54" spans="2:16" x14ac:dyDescent="0.25">
      <c r="B54" s="2" t="s">
        <v>30</v>
      </c>
      <c r="D54" s="2"/>
      <c r="E54" s="2"/>
      <c r="F54" s="2"/>
      <c r="G54" s="2"/>
      <c r="H54" s="2"/>
      <c r="I54" s="5"/>
      <c r="J54" s="5"/>
      <c r="K54" s="5"/>
      <c r="L54" s="5"/>
      <c r="M54" s="5"/>
      <c r="N54" s="2"/>
      <c r="O54" s="2"/>
      <c r="P54" s="2"/>
    </row>
    <row r="55" spans="2:16" x14ac:dyDescent="0.25">
      <c r="B55" s="2"/>
      <c r="C55" s="2"/>
      <c r="D55" s="2"/>
      <c r="E55" s="2"/>
      <c r="F55" s="2"/>
      <c r="G55" s="2"/>
      <c r="H55" s="2"/>
      <c r="I55" s="5"/>
      <c r="J55" s="5"/>
      <c r="K55" s="5"/>
      <c r="L55" s="5"/>
      <c r="M55" s="5"/>
      <c r="N55" s="2"/>
      <c r="O55" s="2"/>
      <c r="P55" s="2"/>
    </row>
    <row r="56" spans="2:16" x14ac:dyDescent="0.25">
      <c r="B56" s="2" t="s">
        <v>31</v>
      </c>
      <c r="D56" s="2"/>
      <c r="E56" s="2"/>
      <c r="F56" s="2"/>
      <c r="G56" s="2"/>
      <c r="H56" s="2"/>
      <c r="I56" s="5"/>
      <c r="J56" s="5"/>
      <c r="K56" s="5"/>
      <c r="L56" s="5"/>
      <c r="M56" s="5"/>
      <c r="N56" s="2"/>
      <c r="O56" s="2"/>
      <c r="P56" s="2"/>
    </row>
    <row r="57" spans="2:16" x14ac:dyDescent="0.25">
      <c r="B57" s="2" t="s">
        <v>32</v>
      </c>
      <c r="D57" s="2"/>
      <c r="E57" s="2"/>
      <c r="F57" s="2"/>
      <c r="G57" s="2"/>
      <c r="H57" s="2"/>
      <c r="I57" s="5"/>
      <c r="J57" s="5"/>
      <c r="K57" s="5"/>
      <c r="L57" s="5"/>
      <c r="M57" s="5"/>
      <c r="N57" s="2"/>
      <c r="O57" s="2"/>
      <c r="P57" s="2"/>
    </row>
    <row r="58" spans="2:16" x14ac:dyDescent="0.25">
      <c r="B58" s="2" t="s">
        <v>33</v>
      </c>
      <c r="D58" s="2"/>
      <c r="E58" s="2"/>
      <c r="F58" s="2"/>
      <c r="G58" s="2"/>
      <c r="H58" s="2"/>
      <c r="I58" s="5"/>
      <c r="J58" s="5"/>
      <c r="K58" s="5"/>
      <c r="L58" s="5"/>
      <c r="M58" s="5"/>
      <c r="N58" s="2"/>
      <c r="O58" s="2"/>
      <c r="P58" s="2"/>
    </row>
    <row r="59" spans="2:16" x14ac:dyDescent="0.25">
      <c r="B59" s="2" t="s">
        <v>34</v>
      </c>
      <c r="D59" s="2"/>
      <c r="E59" s="2"/>
      <c r="F59" s="2"/>
      <c r="G59" s="2"/>
      <c r="H59" s="2"/>
      <c r="I59" s="5"/>
      <c r="J59" s="5"/>
      <c r="K59" s="5"/>
      <c r="L59" s="5"/>
      <c r="M59" s="5"/>
      <c r="N59" s="2"/>
      <c r="O59" s="2"/>
      <c r="P59" s="2"/>
    </row>
    <row r="60" spans="2:16" x14ac:dyDescent="0.25">
      <c r="B60" s="2"/>
      <c r="C60" s="2"/>
      <c r="D60" s="2"/>
      <c r="E60" s="2"/>
      <c r="F60" s="2"/>
      <c r="G60" s="2"/>
      <c r="H60" s="2"/>
      <c r="I60" s="5"/>
      <c r="J60" s="5"/>
      <c r="K60" s="5"/>
      <c r="L60" s="5"/>
      <c r="M60" s="5"/>
      <c r="N60" s="2"/>
      <c r="O60" s="2"/>
      <c r="P60" s="2"/>
    </row>
  </sheetData>
  <mergeCells count="1">
    <mergeCell ref="B4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D55460FE04B4D8BA27BC8626D7710" ma:contentTypeVersion="" ma:contentTypeDescription="Create a new document." ma:contentTypeScope="" ma:versionID="3d3a3feff0b15a31e128049430ed5bdd">
  <xsd:schema xmlns:xsd="http://www.w3.org/2001/XMLSchema" xmlns:xs="http://www.w3.org/2001/XMLSchema" xmlns:p="http://schemas.microsoft.com/office/2006/metadata/properties" xmlns:ns2="8bbf8b1e-e33f-4865-a132-eaf2dc39fa12" targetNamespace="http://schemas.microsoft.com/office/2006/metadata/properties" ma:root="true" ma:fieldsID="6d776b00f236ca2c3547c82c9ef31657" ns2:_="">
    <xsd:import namespace="8bbf8b1e-e33f-4865-a132-eaf2dc39fa1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f8b1e-e33f-4865-a132-eaf2dc39f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F3AC1-6E61-4980-A3D2-3C6E5BEE81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bf8b1e-e33f-4865-a132-eaf2dc39fa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548C6A-DC25-4B2F-B6C3-8181B8AC9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731C0-2C15-4347-AE15-B70DE5F66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f8b1e-e33f-4865-a132-eaf2dc39f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Wireline offshore</vt:lpstr>
      <vt:lpstr>Oiltools offshore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Grewal Navneet</dc:creator>
  <cp:keywords/>
  <dc:description/>
  <cp:lastModifiedBy>Christopher Talgø</cp:lastModifiedBy>
  <cp:revision/>
  <dcterms:created xsi:type="dcterms:W3CDTF">2023-08-25T11:05:52Z</dcterms:created>
  <dcterms:modified xsi:type="dcterms:W3CDTF">2025-02-06T08:44:00Z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0x01010098ED55460FE04B4D8BA27BC8626D7710</vt:lpwstr>
  </property>
</Properties>
</file>