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cherglobal.sharepoint.com/sites/HRStyrke/Shared Documents/Arkiv fra fellesområdet/Forhandlinger/Tarifforhandlinger 2025/OSA/"/>
    </mc:Choice>
  </mc:AlternateContent>
  <xr:revisionPtr revIDLastSave="19" documentId="14_{13237573-3D5A-46E0-9B2A-6B1604709B2A}" xr6:coauthVersionLast="47" xr6:coauthVersionMax="47" xr10:uidLastSave="{A0F3E1DF-43F1-42A8-890F-A5CBEC209872}"/>
  <bookViews>
    <workbookView xWindow="38280" yWindow="-120" windowWidth="38640" windowHeight="21120" xr2:uid="{00000000-000D-0000-FFFF-FFFF00000000}"/>
  </bookViews>
  <sheets>
    <sheet name="Wireline offshore" sheetId="5" r:id="rId1"/>
    <sheet name="Oiltools offshore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7" l="1"/>
  <c r="I38" i="7"/>
  <c r="I42" i="7" s="1"/>
  <c r="J38" i="7"/>
  <c r="J42" i="7" s="1"/>
  <c r="K38" i="7"/>
  <c r="K42" i="7" s="1"/>
  <c r="L38" i="7"/>
  <c r="L42" i="7" s="1"/>
  <c r="M38" i="7"/>
  <c r="H38" i="7"/>
  <c r="H42" i="7" s="1"/>
  <c r="G28" i="7"/>
  <c r="G30" i="7" s="1"/>
  <c r="G35" i="7" s="1"/>
  <c r="H28" i="7"/>
  <c r="I28" i="7"/>
  <c r="I33" i="7" s="1"/>
  <c r="I34" i="7" s="1"/>
  <c r="J28" i="7"/>
  <c r="J30" i="7" s="1"/>
  <c r="J31" i="7" s="1"/>
  <c r="K28" i="7"/>
  <c r="L28" i="7"/>
  <c r="M28" i="7"/>
  <c r="N28" i="7"/>
  <c r="N32" i="7" s="1"/>
  <c r="O28" i="7"/>
  <c r="O32" i="7" s="1"/>
  <c r="F28" i="7"/>
  <c r="F32" i="7" s="1"/>
  <c r="I18" i="7"/>
  <c r="I19" i="7" s="1"/>
  <c r="I20" i="7" s="1"/>
  <c r="I25" i="7" s="1"/>
  <c r="J18" i="7"/>
  <c r="J19" i="7" s="1"/>
  <c r="J20" i="7" s="1"/>
  <c r="J25" i="7" s="1"/>
  <c r="J26" i="7" s="1"/>
  <c r="K18" i="7"/>
  <c r="K19" i="7" s="1"/>
  <c r="K20" i="7" s="1"/>
  <c r="L18" i="7"/>
  <c r="M18" i="7"/>
  <c r="M19" i="7" s="1"/>
  <c r="M20" i="7" s="1"/>
  <c r="N18" i="7"/>
  <c r="O18" i="7"/>
  <c r="O22" i="7" s="1"/>
  <c r="H18" i="7"/>
  <c r="H19" i="7" s="1"/>
  <c r="H20" i="7" s="1"/>
  <c r="H21" i="7" s="1"/>
  <c r="I8" i="7"/>
  <c r="I13" i="7" s="1"/>
  <c r="I14" i="7" s="1"/>
  <c r="J8" i="7"/>
  <c r="K8" i="7"/>
  <c r="L8" i="7"/>
  <c r="L13" i="7" s="1"/>
  <c r="L14" i="7" s="1"/>
  <c r="M8" i="7"/>
  <c r="M10" i="7" s="1"/>
  <c r="M11" i="7" s="1"/>
  <c r="N8" i="7"/>
  <c r="N9" i="7" s="1"/>
  <c r="N10" i="7" s="1"/>
  <c r="O8" i="7"/>
  <c r="O9" i="7" s="1"/>
  <c r="O10" i="7" s="1"/>
  <c r="H8" i="7"/>
  <c r="H13" i="7" s="1"/>
  <c r="H14" i="7" s="1"/>
  <c r="H9" i="5"/>
  <c r="H10" i="5"/>
  <c r="M43" i="7"/>
  <c r="M44" i="7" s="1"/>
  <c r="J43" i="7"/>
  <c r="J44" i="7" s="1"/>
  <c r="I43" i="7"/>
  <c r="I44" i="7" s="1"/>
  <c r="M42" i="7"/>
  <c r="M39" i="7"/>
  <c r="M40" i="7" s="1"/>
  <c r="M45" i="7" s="1"/>
  <c r="I39" i="7"/>
  <c r="I40" i="7" s="1"/>
  <c r="I45" i="7" s="1"/>
  <c r="D36" i="7"/>
  <c r="D46" i="7" s="1"/>
  <c r="N33" i="7"/>
  <c r="N34" i="7" s="1"/>
  <c r="M33" i="7"/>
  <c r="M34" i="7" s="1"/>
  <c r="L33" i="7"/>
  <c r="L34" i="7" s="1"/>
  <c r="K33" i="7"/>
  <c r="K34" i="7" s="1"/>
  <c r="J33" i="7"/>
  <c r="J34" i="7" s="1"/>
  <c r="H33" i="7"/>
  <c r="H34" i="7" s="1"/>
  <c r="G33" i="7"/>
  <c r="G34" i="7" s="1"/>
  <c r="D33" i="7"/>
  <c r="D43" i="7" s="1"/>
  <c r="M32" i="7"/>
  <c r="L32" i="7"/>
  <c r="K32" i="7"/>
  <c r="J32" i="7"/>
  <c r="I32" i="7"/>
  <c r="H32" i="7"/>
  <c r="G32" i="7"/>
  <c r="D31" i="7"/>
  <c r="D41" i="7" s="1"/>
  <c r="H30" i="7"/>
  <c r="H35" i="7" s="1"/>
  <c r="D30" i="7"/>
  <c r="D40" i="7" s="1"/>
  <c r="N29" i="7"/>
  <c r="N30" i="7" s="1"/>
  <c r="M29" i="7"/>
  <c r="M30" i="7" s="1"/>
  <c r="L29" i="7"/>
  <c r="L30" i="7" s="1"/>
  <c r="K29" i="7"/>
  <c r="K30" i="7" s="1"/>
  <c r="J29" i="7"/>
  <c r="H29" i="7"/>
  <c r="G29" i="7"/>
  <c r="D29" i="7"/>
  <c r="D39" i="7" s="1"/>
  <c r="D28" i="7"/>
  <c r="D38" i="7" s="1"/>
  <c r="D27" i="7"/>
  <c r="D37" i="7" s="1"/>
  <c r="D47" i="7" s="1"/>
  <c r="D26" i="7"/>
  <c r="D25" i="7"/>
  <c r="D35" i="7" s="1"/>
  <c r="D45" i="7" s="1"/>
  <c r="O24" i="7"/>
  <c r="D24" i="7"/>
  <c r="D34" i="7" s="1"/>
  <c r="D44" i="7" s="1"/>
  <c r="O23" i="7"/>
  <c r="N23" i="7"/>
  <c r="N24" i="7" s="1"/>
  <c r="M23" i="7"/>
  <c r="M24" i="7" s="1"/>
  <c r="L23" i="7"/>
  <c r="L24" i="7" s="1"/>
  <c r="I23" i="7"/>
  <c r="I24" i="7" s="1"/>
  <c r="D23" i="7"/>
  <c r="N22" i="7"/>
  <c r="M22" i="7"/>
  <c r="L22" i="7"/>
  <c r="D21" i="7"/>
  <c r="D20" i="7"/>
  <c r="O19" i="7"/>
  <c r="O20" i="7" s="1"/>
  <c r="N19" i="7"/>
  <c r="N20" i="7" s="1"/>
  <c r="N21" i="7" s="1"/>
  <c r="L19" i="7"/>
  <c r="L20" i="7" s="1"/>
  <c r="D19" i="7"/>
  <c r="D18" i="7"/>
  <c r="Q13" i="7"/>
  <c r="Q14" i="7" s="1"/>
  <c r="O13" i="7"/>
  <c r="O14" i="7" s="1"/>
  <c r="N13" i="7"/>
  <c r="N14" i="7" s="1"/>
  <c r="M13" i="7"/>
  <c r="M14" i="7" s="1"/>
  <c r="K13" i="7"/>
  <c r="K14" i="7" s="1"/>
  <c r="J13" i="7"/>
  <c r="J14" i="7" s="1"/>
  <c r="Q12" i="7"/>
  <c r="O12" i="7"/>
  <c r="N12" i="7"/>
  <c r="M12" i="7"/>
  <c r="L12" i="7"/>
  <c r="K12" i="7"/>
  <c r="J12" i="7"/>
  <c r="I12" i="7"/>
  <c r="Q9" i="7"/>
  <c r="Q10" i="7" s="1"/>
  <c r="M9" i="7"/>
  <c r="L9" i="7"/>
  <c r="L10" i="7" s="1"/>
  <c r="L15" i="7" s="1"/>
  <c r="K9" i="7"/>
  <c r="K10" i="7" s="1"/>
  <c r="J9" i="7"/>
  <c r="J10" i="7" s="1"/>
  <c r="I9" i="7"/>
  <c r="I10" i="7" s="1"/>
  <c r="K22" i="5"/>
  <c r="J32" i="5"/>
  <c r="F32" i="5"/>
  <c r="G32" i="5"/>
  <c r="M42" i="5"/>
  <c r="L42" i="5"/>
  <c r="K42" i="5"/>
  <c r="J42" i="5"/>
  <c r="I42" i="5"/>
  <c r="H42" i="5"/>
  <c r="O32" i="5"/>
  <c r="N32" i="5"/>
  <c r="M32" i="5"/>
  <c r="L32" i="5"/>
  <c r="K32" i="5"/>
  <c r="I32" i="5"/>
  <c r="H32" i="5"/>
  <c r="O22" i="5"/>
  <c r="N22" i="5"/>
  <c r="M22" i="5"/>
  <c r="L22" i="5"/>
  <c r="J22" i="5"/>
  <c r="I22" i="5"/>
  <c r="H22" i="5"/>
  <c r="Q12" i="5"/>
  <c r="Q13" i="5"/>
  <c r="Q14" i="5" s="1"/>
  <c r="I12" i="5"/>
  <c r="J12" i="5"/>
  <c r="K12" i="5"/>
  <c r="L12" i="5"/>
  <c r="M12" i="5"/>
  <c r="N12" i="5"/>
  <c r="O12" i="5"/>
  <c r="H12" i="5"/>
  <c r="Q9" i="5"/>
  <c r="Q10" i="5" s="1"/>
  <c r="H39" i="5"/>
  <c r="H40" i="5" s="1"/>
  <c r="H45" i="5" s="1"/>
  <c r="I39" i="5"/>
  <c r="I40" i="5" s="1"/>
  <c r="J39" i="5"/>
  <c r="J40" i="5" s="1"/>
  <c r="K39" i="5"/>
  <c r="K40" i="5" s="1"/>
  <c r="L39" i="5"/>
  <c r="L40" i="5" s="1"/>
  <c r="L45" i="5" s="1"/>
  <c r="M39" i="5"/>
  <c r="M40" i="5" s="1"/>
  <c r="M45" i="5" s="1"/>
  <c r="G29" i="5"/>
  <c r="G30" i="5" s="1"/>
  <c r="H29" i="5"/>
  <c r="H30" i="5" s="1"/>
  <c r="I29" i="5"/>
  <c r="I30" i="5" s="1"/>
  <c r="J29" i="5"/>
  <c r="J30" i="5" s="1"/>
  <c r="J35" i="5" s="1"/>
  <c r="K29" i="5"/>
  <c r="K30" i="5" s="1"/>
  <c r="K31" i="5" s="1"/>
  <c r="L29" i="5"/>
  <c r="L30" i="5" s="1"/>
  <c r="M29" i="5"/>
  <c r="M30" i="5" s="1"/>
  <c r="N29" i="5"/>
  <c r="N30" i="5" s="1"/>
  <c r="O29" i="5"/>
  <c r="O30" i="5" s="1"/>
  <c r="F29" i="5"/>
  <c r="F30" i="5" s="1"/>
  <c r="F35" i="5" s="1"/>
  <c r="H19" i="5"/>
  <c r="H20" i="5" s="1"/>
  <c r="I19" i="5"/>
  <c r="I20" i="5" s="1"/>
  <c r="J19" i="5"/>
  <c r="J20" i="5" s="1"/>
  <c r="J25" i="5" s="1"/>
  <c r="K19" i="5"/>
  <c r="K20" i="5" s="1"/>
  <c r="K21" i="5" s="1"/>
  <c r="L19" i="5"/>
  <c r="L20" i="5" s="1"/>
  <c r="M19" i="5"/>
  <c r="M20" i="5" s="1"/>
  <c r="N19" i="5"/>
  <c r="N20" i="5" s="1"/>
  <c r="N21" i="5" s="1"/>
  <c r="O19" i="5"/>
  <c r="O20" i="5" s="1"/>
  <c r="O25" i="5" s="1"/>
  <c r="H11" i="5"/>
  <c r="I9" i="5"/>
  <c r="I10" i="5" s="1"/>
  <c r="I15" i="5" s="1"/>
  <c r="J9" i="5"/>
  <c r="J10" i="5" s="1"/>
  <c r="K9" i="5"/>
  <c r="K10" i="5" s="1"/>
  <c r="L9" i="5"/>
  <c r="L10" i="5" s="1"/>
  <c r="L11" i="5" s="1"/>
  <c r="M9" i="5"/>
  <c r="M10" i="5" s="1"/>
  <c r="M15" i="5" s="1"/>
  <c r="M16" i="5" s="1"/>
  <c r="N9" i="5"/>
  <c r="N10" i="5" s="1"/>
  <c r="N11" i="5" s="1"/>
  <c r="O9" i="5"/>
  <c r="O10" i="5" s="1"/>
  <c r="M43" i="5"/>
  <c r="M44" i="5" s="1"/>
  <c r="L43" i="5"/>
  <c r="L44" i="5" s="1"/>
  <c r="K43" i="5"/>
  <c r="K44" i="5" s="1"/>
  <c r="J43" i="5"/>
  <c r="J44" i="5" s="1"/>
  <c r="I43" i="5"/>
  <c r="I44" i="5" s="1"/>
  <c r="H43" i="5"/>
  <c r="H44" i="5" s="1"/>
  <c r="O33" i="5"/>
  <c r="O34" i="5" s="1"/>
  <c r="N33" i="5"/>
  <c r="N34" i="5" s="1"/>
  <c r="M33" i="5"/>
  <c r="M34" i="5" s="1"/>
  <c r="L33" i="5"/>
  <c r="L34" i="5" s="1"/>
  <c r="K33" i="5"/>
  <c r="K34" i="5" s="1"/>
  <c r="J33" i="5"/>
  <c r="J34" i="5" s="1"/>
  <c r="I33" i="5"/>
  <c r="I34" i="5" s="1"/>
  <c r="H33" i="5"/>
  <c r="H34" i="5"/>
  <c r="G33" i="5"/>
  <c r="G34" i="5" s="1"/>
  <c r="F33" i="5"/>
  <c r="F34" i="5" s="1"/>
  <c r="D27" i="5"/>
  <c r="D37" i="5"/>
  <c r="D47" i="5"/>
  <c r="D26" i="5"/>
  <c r="D36" i="5"/>
  <c r="D46" i="5"/>
  <c r="D25" i="5"/>
  <c r="D35" i="5"/>
  <c r="D45" i="5"/>
  <c r="D24" i="5"/>
  <c r="D34" i="5"/>
  <c r="D44" i="5"/>
  <c r="O23" i="5"/>
  <c r="O24" i="5" s="1"/>
  <c r="N23" i="5"/>
  <c r="N24" i="5" s="1"/>
  <c r="M23" i="5"/>
  <c r="M24" i="5" s="1"/>
  <c r="L23" i="5"/>
  <c r="L24" i="5" s="1"/>
  <c r="K23" i="5"/>
  <c r="K24" i="5"/>
  <c r="J23" i="5"/>
  <c r="J24" i="5" s="1"/>
  <c r="I23" i="5"/>
  <c r="I24" i="5" s="1"/>
  <c r="H23" i="5"/>
  <c r="H24" i="5"/>
  <c r="D23" i="5"/>
  <c r="D33" i="5"/>
  <c r="D43" i="5"/>
  <c r="D21" i="5"/>
  <c r="D31" i="5"/>
  <c r="D41" i="5"/>
  <c r="D20" i="5"/>
  <c r="D30" i="5"/>
  <c r="D40" i="5"/>
  <c r="D19" i="5"/>
  <c r="D29" i="5"/>
  <c r="D39" i="5"/>
  <c r="D18" i="5"/>
  <c r="D28" i="5"/>
  <c r="D38" i="5"/>
  <c r="O13" i="5"/>
  <c r="O14" i="5"/>
  <c r="N13" i="5"/>
  <c r="N14" i="5" s="1"/>
  <c r="M13" i="5"/>
  <c r="M14" i="5" s="1"/>
  <c r="L13" i="5"/>
  <c r="L14" i="5" s="1"/>
  <c r="K13" i="5"/>
  <c r="K14" i="5"/>
  <c r="J13" i="5"/>
  <c r="J14" i="5"/>
  <c r="I13" i="5"/>
  <c r="I14" i="5" s="1"/>
  <c r="H13" i="5"/>
  <c r="H14" i="5" s="1"/>
  <c r="K43" i="7" l="1"/>
  <c r="K44" i="7" s="1"/>
  <c r="J39" i="7"/>
  <c r="J40" i="7" s="1"/>
  <c r="J45" i="7" s="1"/>
  <c r="J47" i="7" s="1"/>
  <c r="L43" i="7"/>
  <c r="L44" i="7" s="1"/>
  <c r="K39" i="7"/>
  <c r="K40" i="7" s="1"/>
  <c r="L39" i="7"/>
  <c r="L40" i="7" s="1"/>
  <c r="H39" i="7"/>
  <c r="H40" i="7" s="1"/>
  <c r="H45" i="7" s="1"/>
  <c r="H46" i="7" s="1"/>
  <c r="H43" i="7"/>
  <c r="H44" i="7" s="1"/>
  <c r="O29" i="7"/>
  <c r="O30" i="7" s="1"/>
  <c r="O35" i="7" s="1"/>
  <c r="O33" i="7"/>
  <c r="O34" i="7" s="1"/>
  <c r="I29" i="7"/>
  <c r="I30" i="7" s="1"/>
  <c r="I31" i="7" s="1"/>
  <c r="F29" i="7"/>
  <c r="F30" i="7" s="1"/>
  <c r="F33" i="7"/>
  <c r="F34" i="7" s="1"/>
  <c r="J23" i="7"/>
  <c r="J24" i="7" s="1"/>
  <c r="K23" i="7"/>
  <c r="K24" i="7" s="1"/>
  <c r="I22" i="7"/>
  <c r="J22" i="7"/>
  <c r="K22" i="7"/>
  <c r="H23" i="7"/>
  <c r="H24" i="7" s="1"/>
  <c r="H22" i="7"/>
  <c r="H12" i="7"/>
  <c r="H9" i="7"/>
  <c r="H10" i="7" s="1"/>
  <c r="F35" i="7"/>
  <c r="F37" i="7" s="1"/>
  <c r="F31" i="7"/>
  <c r="J21" i="7"/>
  <c r="G31" i="7"/>
  <c r="H31" i="7"/>
  <c r="M31" i="7"/>
  <c r="M35" i="7"/>
  <c r="H15" i="7"/>
  <c r="H16" i="7" s="1"/>
  <c r="H11" i="7"/>
  <c r="I11" i="7"/>
  <c r="I15" i="7"/>
  <c r="I16" i="7" s="1"/>
  <c r="N35" i="7"/>
  <c r="N36" i="7" s="1"/>
  <c r="N31" i="7"/>
  <c r="H37" i="7"/>
  <c r="H36" i="7"/>
  <c r="L17" i="7"/>
  <c r="L16" i="7"/>
  <c r="J41" i="7"/>
  <c r="L11" i="7"/>
  <c r="I21" i="7"/>
  <c r="M41" i="7"/>
  <c r="K35" i="7"/>
  <c r="K31" i="7"/>
  <c r="J15" i="7"/>
  <c r="J11" i="7"/>
  <c r="K21" i="7"/>
  <c r="K25" i="7"/>
  <c r="M47" i="7"/>
  <c r="M46" i="7"/>
  <c r="L21" i="7"/>
  <c r="L25" i="7"/>
  <c r="L35" i="7"/>
  <c r="L31" i="7"/>
  <c r="M21" i="7"/>
  <c r="M25" i="7"/>
  <c r="K15" i="7"/>
  <c r="K11" i="7"/>
  <c r="O25" i="7"/>
  <c r="O21" i="7"/>
  <c r="F36" i="7"/>
  <c r="K45" i="7"/>
  <c r="K41" i="7"/>
  <c r="N15" i="7"/>
  <c r="N11" i="7"/>
  <c r="I27" i="7"/>
  <c r="I26" i="7"/>
  <c r="G36" i="7"/>
  <c r="G37" i="7"/>
  <c r="L41" i="7"/>
  <c r="L45" i="7"/>
  <c r="O15" i="7"/>
  <c r="O11" i="7"/>
  <c r="Q15" i="7"/>
  <c r="Q11" i="7"/>
  <c r="H47" i="7"/>
  <c r="I35" i="7"/>
  <c r="I47" i="7"/>
  <c r="I46" i="7"/>
  <c r="M15" i="7"/>
  <c r="J27" i="7"/>
  <c r="I41" i="7"/>
  <c r="H25" i="7"/>
  <c r="J35" i="7"/>
  <c r="N25" i="7"/>
  <c r="M11" i="5"/>
  <c r="K45" i="5"/>
  <c r="K47" i="5" s="1"/>
  <c r="K41" i="5"/>
  <c r="O35" i="5"/>
  <c r="O37" i="5" s="1"/>
  <c r="O31" i="5"/>
  <c r="J21" i="5"/>
  <c r="H35" i="5"/>
  <c r="H37" i="5" s="1"/>
  <c r="H31" i="5"/>
  <c r="L15" i="5"/>
  <c r="N25" i="5"/>
  <c r="N27" i="5" s="1"/>
  <c r="H15" i="5"/>
  <c r="K25" i="5"/>
  <c r="Q15" i="5"/>
  <c r="Q11" i="5"/>
  <c r="M31" i="5"/>
  <c r="M35" i="5"/>
  <c r="L35" i="5"/>
  <c r="L31" i="5"/>
  <c r="M47" i="5"/>
  <c r="M46" i="5"/>
  <c r="L47" i="5"/>
  <c r="L46" i="5"/>
  <c r="J26" i="5"/>
  <c r="J27" i="5"/>
  <c r="J41" i="5"/>
  <c r="J45" i="5"/>
  <c r="I16" i="5"/>
  <c r="I17" i="5"/>
  <c r="O27" i="5"/>
  <c r="O26" i="5"/>
  <c r="I25" i="5"/>
  <c r="I21" i="5"/>
  <c r="J36" i="5"/>
  <c r="J37" i="5"/>
  <c r="I41" i="5"/>
  <c r="I45" i="5"/>
  <c r="O36" i="5"/>
  <c r="H47" i="5"/>
  <c r="H46" i="5"/>
  <c r="K11" i="5"/>
  <c r="K15" i="5"/>
  <c r="J15" i="5"/>
  <c r="J11" i="5"/>
  <c r="O15" i="5"/>
  <c r="O11" i="5"/>
  <c r="H21" i="5"/>
  <c r="H25" i="5"/>
  <c r="F37" i="5"/>
  <c r="F36" i="5"/>
  <c r="I35" i="5"/>
  <c r="I31" i="5"/>
  <c r="N31" i="5"/>
  <c r="N35" i="5"/>
  <c r="M21" i="5"/>
  <c r="M25" i="5"/>
  <c r="L21" i="5"/>
  <c r="L25" i="5"/>
  <c r="G31" i="5"/>
  <c r="G35" i="5"/>
  <c r="M41" i="5"/>
  <c r="L41" i="5"/>
  <c r="H41" i="5"/>
  <c r="J31" i="5"/>
  <c r="K35" i="5"/>
  <c r="O21" i="5"/>
  <c r="N15" i="5"/>
  <c r="M17" i="5"/>
  <c r="F31" i="5"/>
  <c r="I11" i="5"/>
  <c r="H41" i="7" l="1"/>
  <c r="O31" i="7"/>
  <c r="H36" i="5"/>
  <c r="N37" i="7"/>
  <c r="H17" i="7"/>
  <c r="K46" i="5"/>
  <c r="J46" i="7"/>
  <c r="M37" i="7"/>
  <c r="M36" i="7"/>
  <c r="I17" i="7"/>
  <c r="K16" i="7"/>
  <c r="K17" i="7"/>
  <c r="H27" i="7"/>
  <c r="H26" i="7"/>
  <c r="O16" i="7"/>
  <c r="O17" i="7"/>
  <c r="J36" i="7"/>
  <c r="J37" i="7"/>
  <c r="M26" i="7"/>
  <c r="M27" i="7"/>
  <c r="N17" i="7"/>
  <c r="N16" i="7"/>
  <c r="J16" i="7"/>
  <c r="J17" i="7"/>
  <c r="Q17" i="7"/>
  <c r="Q16" i="7"/>
  <c r="K47" i="7"/>
  <c r="K46" i="7"/>
  <c r="L36" i="7"/>
  <c r="L37" i="7"/>
  <c r="K36" i="7"/>
  <c r="K37" i="7"/>
  <c r="L26" i="7"/>
  <c r="L27" i="7"/>
  <c r="L47" i="7"/>
  <c r="L46" i="7"/>
  <c r="M16" i="7"/>
  <c r="M17" i="7"/>
  <c r="O37" i="7"/>
  <c r="O36" i="7"/>
  <c r="O26" i="7"/>
  <c r="O27" i="7"/>
  <c r="N26" i="7"/>
  <c r="N27" i="7"/>
  <c r="I36" i="7"/>
  <c r="I37" i="7"/>
  <c r="K26" i="7"/>
  <c r="K27" i="7"/>
  <c r="N26" i="5"/>
  <c r="H17" i="5"/>
  <c r="H16" i="5"/>
  <c r="K27" i="5"/>
  <c r="K26" i="5"/>
  <c r="L16" i="5"/>
  <c r="L17" i="5"/>
  <c r="Q17" i="5"/>
  <c r="Q16" i="5"/>
  <c r="G36" i="5"/>
  <c r="G37" i="5"/>
  <c r="J46" i="5"/>
  <c r="J47" i="5"/>
  <c r="H27" i="5"/>
  <c r="H26" i="5"/>
  <c r="I46" i="5"/>
  <c r="I47" i="5"/>
  <c r="O16" i="5"/>
  <c r="O17" i="5"/>
  <c r="K36" i="5"/>
  <c r="K37" i="5"/>
  <c r="M26" i="5"/>
  <c r="M27" i="5"/>
  <c r="J17" i="5"/>
  <c r="J16" i="5"/>
  <c r="I26" i="5"/>
  <c r="I27" i="5"/>
  <c r="N16" i="5"/>
  <c r="N17" i="5"/>
  <c r="N37" i="5"/>
  <c r="N36" i="5"/>
  <c r="K16" i="5"/>
  <c r="K17" i="5"/>
  <c r="L37" i="5"/>
  <c r="L36" i="5"/>
  <c r="M36" i="5"/>
  <c r="M37" i="5"/>
  <c r="L26" i="5"/>
  <c r="L27" i="5"/>
  <c r="I37" i="5"/>
  <c r="I36" i="5"/>
</calcChain>
</file>

<file path=xl/sharedStrings.xml><?xml version="1.0" encoding="utf-8"?>
<sst xmlns="http://schemas.openxmlformats.org/spreadsheetml/2006/main" count="74" uniqueCount="40">
  <si>
    <t>Sett inn egen</t>
  </si>
  <si>
    <t>avtalt årslønn</t>
  </si>
  <si>
    <t>Stillinger Archer</t>
  </si>
  <si>
    <t>Satser</t>
  </si>
  <si>
    <t>Individuell</t>
  </si>
  <si>
    <t>Brønnspesialist</t>
  </si>
  <si>
    <t>Årslønn</t>
  </si>
  <si>
    <t>Loggeingeniør</t>
  </si>
  <si>
    <t>Daglig sokkelkompensasjon</t>
  </si>
  <si>
    <t>A</t>
  </si>
  <si>
    <t>Månedslønn</t>
  </si>
  <si>
    <t>Justert månedslønn</t>
  </si>
  <si>
    <t>Fastlønn 2-4 skiftplan (7,71 % trekk)</t>
  </si>
  <si>
    <t>Offshore pr. time</t>
  </si>
  <si>
    <t>Offshore overtid pr. time</t>
  </si>
  <si>
    <t>Onshore pr. time</t>
  </si>
  <si>
    <t>Onshore overtid 50 %</t>
  </si>
  <si>
    <t>Onshore overtid 100 %</t>
  </si>
  <si>
    <t>Senior brønnoperatør</t>
  </si>
  <si>
    <t>Jr. loggeingeniør</t>
  </si>
  <si>
    <t>B</t>
  </si>
  <si>
    <t>Brønnoperatør</t>
  </si>
  <si>
    <t>C</t>
  </si>
  <si>
    <t>Opplæringsstillinger</t>
  </si>
  <si>
    <t>(Ikke fagarbeidere)</t>
  </si>
  <si>
    <t>E</t>
  </si>
  <si>
    <t>Følgende stillinger avlønnes iht avtalens bestemmelse 3.15.9:</t>
  </si>
  <si>
    <t xml:space="preserve">Senior Brønnspesialist </t>
  </si>
  <si>
    <t>Supervisor</t>
  </si>
  <si>
    <t>General Field Engineer</t>
  </si>
  <si>
    <t>Justert månedslønn tilsvarer månedslønn på lønnsslippen. Beløpet er justert slik at det ikke trekkes ekstra for ferie. Justert månedslønn utbetales 12 ganger i året i tillegg til feriepenger</t>
  </si>
  <si>
    <t>Fastlønn benyttes for personell som går 2-4 skiftplan. For disse benyttes ikke sokkelkompensasjon da dette er innbakt i fastlønn.</t>
  </si>
  <si>
    <t>Lønningsdato er siste virkedag i måneden. Desemberlønn utbetales siste virkedag før 15. desember.</t>
  </si>
  <si>
    <t>25 prosent av feriepengene utbetales sammen med januarlønn og resterende utbetales siste virkedag før 15. mai.</t>
  </si>
  <si>
    <t>ARCHER OILTOOLS</t>
  </si>
  <si>
    <t>ARCHER WIRELINE</t>
  </si>
  <si>
    <t>Sokkelkompensasjon (av grunnlønn):</t>
  </si>
  <si>
    <t>Lønnssatser gjeldende fra 1.6.2026</t>
  </si>
  <si>
    <t>I tillegg kommer: Nattillegg kr. 109 pr. time, og Bev. helligdagsgodtgjørelse kr. 2300- pr. dag</t>
  </si>
  <si>
    <t>Lønnssatser gjeldende fra 1.6.2025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</si>
</sst>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</numFmts>
  <fonts count="15" x14ac:knownFonts="1"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b/>
      <sz val="11"/>
      <name val="Georgia"/>
      <family val="1"/>
      <scheme val="minor"/>
    </font>
    <font>
      <b/>
      <sz val="10"/>
      <name val="Georgia"/>
      <family val="1"/>
      <scheme val="minor"/>
    </font>
    <font>
      <sz val="10"/>
      <name val="Georgia"/>
      <family val="1"/>
      <scheme val="minor"/>
    </font>
    <font>
      <sz val="11"/>
      <name val="Georgia"/>
      <family val="1"/>
      <scheme val="minor"/>
    </font>
    <font>
      <b/>
      <sz val="14"/>
      <name val="Georgia"/>
      <family val="1"/>
      <scheme val="minor"/>
    </font>
    <font>
      <sz val="11"/>
      <color theme="4"/>
      <name val="Georgia"/>
      <family val="1"/>
      <scheme val="minor"/>
    </font>
    <font>
      <strike/>
      <sz val="11"/>
      <color theme="4"/>
      <name val="Georgia"/>
      <family val="1"/>
      <scheme val="minor"/>
    </font>
    <font>
      <strike/>
      <sz val="11"/>
      <color theme="1"/>
      <name val="Georgia"/>
      <family val="1"/>
      <scheme val="minor"/>
    </font>
    <font>
      <sz val="18"/>
      <color theme="1"/>
      <name val="Georgia"/>
      <family val="2"/>
      <scheme val="minor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8"/>
      <name val="Georgi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3" fontId="4" fillId="0" borderId="0" xfId="0" applyNumberFormat="1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5" fillId="0" borderId="0" xfId="1" applyNumberFormat="1" applyFont="1" applyFill="1" applyBorder="1"/>
    <xf numFmtId="0" fontId="7" fillId="0" borderId="1" xfId="0" applyFont="1" applyBorder="1" applyAlignment="1">
      <alignment vertical="center"/>
    </xf>
    <xf numFmtId="3" fontId="5" fillId="0" borderId="0" xfId="0" applyNumberFormat="1" applyFont="1"/>
    <xf numFmtId="0" fontId="7" fillId="0" borderId="2" xfId="0" applyFont="1" applyBorder="1"/>
    <xf numFmtId="0" fontId="7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/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4" fontId="5" fillId="3" borderId="9" xfId="0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/>
    <xf numFmtId="3" fontId="2" fillId="0" borderId="6" xfId="0" applyNumberFormat="1" applyFont="1" applyBorder="1"/>
    <xf numFmtId="3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0" fontId="10" fillId="0" borderId="0" xfId="0" applyFont="1"/>
    <xf numFmtId="0" fontId="2" fillId="0" borderId="15" xfId="0" applyFont="1" applyBorder="1" applyAlignment="1">
      <alignment horizontal="center" vertical="center" wrapText="1"/>
    </xf>
    <xf numFmtId="3" fontId="2" fillId="0" borderId="0" xfId="0" applyNumberFormat="1" applyFont="1"/>
    <xf numFmtId="0" fontId="3" fillId="0" borderId="14" xfId="0" applyFont="1" applyBorder="1"/>
    <xf numFmtId="0" fontId="7" fillId="0" borderId="0" xfId="0" applyFont="1" applyAlignment="1">
      <alignment vertical="center"/>
    </xf>
    <xf numFmtId="9" fontId="7" fillId="0" borderId="0" xfId="3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2" xfId="0" applyNumberFormat="1" applyFont="1" applyFill="1" applyBorder="1" applyAlignment="1">
      <alignment vertical="center"/>
    </xf>
    <xf numFmtId="3" fontId="2" fillId="4" borderId="5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2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3" fontId="0" fillId="0" borderId="0" xfId="0" applyNumberFormat="1"/>
    <xf numFmtId="3" fontId="2" fillId="3" borderId="0" xfId="0" applyNumberFormat="1" applyFont="1" applyFill="1" applyAlignment="1">
      <alignment vertical="center"/>
    </xf>
    <xf numFmtId="0" fontId="11" fillId="5" borderId="3" xfId="0" applyFont="1" applyFill="1" applyBorder="1"/>
    <xf numFmtId="0" fontId="12" fillId="0" borderId="0" xfId="0" applyFont="1"/>
    <xf numFmtId="0" fontId="13" fillId="5" borderId="0" xfId="0" applyFont="1" applyFill="1"/>
    <xf numFmtId="0" fontId="14" fillId="0" borderId="0" xfId="0" applyFont="1"/>
    <xf numFmtId="9" fontId="7" fillId="0" borderId="0" xfId="3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">
    <cellStyle name="Comma 2" xfId="2" xr:uid="{00000000-0005-0000-0000-000001000000}"/>
    <cellStyle name="Komma" xfId="1" builtinId="3"/>
    <cellStyle name="Normal" xfId="0" builtinId="0"/>
    <cellStyle name="Pro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3</xdr:row>
      <xdr:rowOff>33265</xdr:rowOff>
    </xdr:from>
    <xdr:to>
      <xdr:col>14</xdr:col>
      <xdr:colOff>685799</xdr:colOff>
      <xdr:row>5</xdr:row>
      <xdr:rowOff>131676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8A1795-DF2B-4ACD-A2E4-1D1D22116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700015"/>
          <a:ext cx="1990724" cy="464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3</xdr:row>
      <xdr:rowOff>33265</xdr:rowOff>
    </xdr:from>
    <xdr:to>
      <xdr:col>14</xdr:col>
      <xdr:colOff>685799</xdr:colOff>
      <xdr:row>5</xdr:row>
      <xdr:rowOff>135486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84FCAA-5CF7-49E6-810F-9AA924511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7045" y="669535"/>
          <a:ext cx="1935479" cy="447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Industri Energi Archer PP">
  <a:themeElements>
    <a:clrScheme name="Industri Energi Archer">
      <a:dk1>
        <a:srgbClr val="666666"/>
      </a:dk1>
      <a:lt1>
        <a:srgbClr val="B2B2B2"/>
      </a:lt1>
      <a:dk2>
        <a:srgbClr val="FFFFFF"/>
      </a:dk2>
      <a:lt2>
        <a:srgbClr val="666666"/>
      </a:lt2>
      <a:accent1>
        <a:srgbClr val="606060"/>
      </a:accent1>
      <a:accent2>
        <a:srgbClr val="B2B2B2"/>
      </a:accent2>
      <a:accent3>
        <a:srgbClr val="D80729"/>
      </a:accent3>
      <a:accent4>
        <a:srgbClr val="800000"/>
      </a:accent4>
      <a:accent5>
        <a:srgbClr val="000000"/>
      </a:accent5>
      <a:accent6>
        <a:srgbClr val="E0E0E0"/>
      </a:accent6>
      <a:hlink>
        <a:srgbClr val="D80729"/>
      </a:hlink>
      <a:folHlink>
        <a:srgbClr val="D80729"/>
      </a:folHlink>
    </a:clrScheme>
    <a:fontScheme name="Industri Energi Archer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8F34-413F-4C1A-B517-0EF83F54865E}">
  <sheetPr codeName="Sheet1"/>
  <dimension ref="B2:S60"/>
  <sheetViews>
    <sheetView tabSelected="1" zoomScale="80" zoomScaleNormal="80" workbookViewId="0">
      <selection activeCell="Q46" sqref="Q46"/>
    </sheetView>
  </sheetViews>
  <sheetFormatPr baseColWidth="10" defaultColWidth="8.88671875" defaultRowHeight="14.25" x14ac:dyDescent="0.2"/>
  <cols>
    <col min="1" max="1" width="2.21875" customWidth="1"/>
    <col min="2" max="2" width="4.33203125" customWidth="1"/>
    <col min="3" max="3" width="16.77734375" bestFit="1" customWidth="1"/>
    <col min="4" max="4" width="31.21875" bestFit="1" customWidth="1"/>
    <col min="16" max="16" width="2" customWidth="1"/>
    <col min="17" max="17" width="12.44140625" bestFit="1" customWidth="1"/>
  </cols>
  <sheetData>
    <row r="2" spans="2:19" ht="23.25" x14ac:dyDescent="0.35">
      <c r="C2" s="70" t="s">
        <v>35</v>
      </c>
      <c r="F2" s="43"/>
    </row>
    <row r="3" spans="2:19" ht="15" thickBot="1" x14ac:dyDescent="0.25"/>
    <row r="4" spans="2:19" x14ac:dyDescent="0.2">
      <c r="B4" s="72" t="s">
        <v>37</v>
      </c>
      <c r="C4" s="73"/>
      <c r="D4" s="74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Q4" s="55" t="s">
        <v>0</v>
      </c>
    </row>
    <row r="5" spans="2:19" x14ac:dyDescent="0.2">
      <c r="B5" s="75"/>
      <c r="C5" s="76"/>
      <c r="D5" s="77"/>
      <c r="E5" s="47" t="s">
        <v>36</v>
      </c>
      <c r="F5" s="47"/>
      <c r="H5" s="48"/>
      <c r="I5" s="71">
        <v>0.21</v>
      </c>
      <c r="N5" s="33"/>
      <c r="O5" s="34"/>
      <c r="P5" s="2"/>
      <c r="Q5" s="56" t="s">
        <v>1</v>
      </c>
    </row>
    <row r="6" spans="2:19" ht="15" thickBot="1" x14ac:dyDescent="0.25">
      <c r="B6" s="78"/>
      <c r="C6" s="79"/>
      <c r="D6" s="8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"/>
      <c r="Q6" s="57"/>
    </row>
    <row r="7" spans="2:19" ht="15" thickBot="1" x14ac:dyDescent="0.25">
      <c r="B7" s="32"/>
      <c r="C7" s="35" t="s">
        <v>2</v>
      </c>
      <c r="D7" s="46" t="s">
        <v>3</v>
      </c>
      <c r="E7" s="29">
        <v>2</v>
      </c>
      <c r="F7" s="44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8">
        <v>12</v>
      </c>
      <c r="P7" s="2"/>
      <c r="Q7" s="49" t="s">
        <v>4</v>
      </c>
    </row>
    <row r="8" spans="2:19" x14ac:dyDescent="0.2">
      <c r="B8" s="11"/>
      <c r="C8" s="15" t="s">
        <v>5</v>
      </c>
      <c r="D8" s="58" t="s">
        <v>6</v>
      </c>
      <c r="E8" s="45"/>
      <c r="F8" s="36"/>
      <c r="G8" s="36"/>
      <c r="H8" s="20">
        <v>892198</v>
      </c>
      <c r="I8" s="20">
        <v>897198</v>
      </c>
      <c r="J8" s="20">
        <v>902198</v>
      </c>
      <c r="K8" s="20">
        <v>907198</v>
      </c>
      <c r="L8" s="20">
        <v>912198</v>
      </c>
      <c r="M8" s="20">
        <v>917198</v>
      </c>
      <c r="N8" s="20">
        <v>922198</v>
      </c>
      <c r="O8" s="21">
        <v>927198</v>
      </c>
      <c r="P8" s="2"/>
      <c r="Q8" s="54">
        <v>1000152</v>
      </c>
    </row>
    <row r="9" spans="2:19" x14ac:dyDescent="0.2">
      <c r="B9" s="11"/>
      <c r="C9" s="3" t="s">
        <v>7</v>
      </c>
      <c r="D9" s="59" t="s">
        <v>8</v>
      </c>
      <c r="E9" s="37"/>
      <c r="F9" s="37"/>
      <c r="G9" s="37"/>
      <c r="H9" s="17">
        <f t="shared" ref="H9:O9" si="0">(H8-H8/(1+$I$5))/146</f>
        <v>1060.5772670666815</v>
      </c>
      <c r="I9" s="17">
        <f t="shared" si="0"/>
        <v>1066.5208875806636</v>
      </c>
      <c r="J9" s="17">
        <f t="shared" si="0"/>
        <v>1072.4645080946445</v>
      </c>
      <c r="K9" s="17">
        <f t="shared" si="0"/>
        <v>1078.4081286086266</v>
      </c>
      <c r="L9" s="17">
        <f t="shared" si="0"/>
        <v>1084.3517491226085</v>
      </c>
      <c r="M9" s="17">
        <f t="shared" si="0"/>
        <v>1090.2953696365896</v>
      </c>
      <c r="N9" s="17">
        <f t="shared" si="0"/>
        <v>1096.2389901505715</v>
      </c>
      <c r="O9" s="22">
        <f t="shared" si="0"/>
        <v>1102.1826106645533</v>
      </c>
      <c r="P9" s="2"/>
      <c r="Q9" s="50">
        <f>(Q8-Q8/(1+$I$5))/146</f>
        <v>1188.9047888599564</v>
      </c>
    </row>
    <row r="10" spans="2:19" ht="18" x14ac:dyDescent="0.2">
      <c r="B10" s="12" t="s">
        <v>9</v>
      </c>
      <c r="C10" s="6"/>
      <c r="D10" s="60" t="s">
        <v>10</v>
      </c>
      <c r="E10" s="38"/>
      <c r="F10" s="38"/>
      <c r="G10" s="38"/>
      <c r="H10" s="18">
        <f>(H8-(146*H9))/12</f>
        <v>61446.143250688707</v>
      </c>
      <c r="I10" s="18">
        <f t="shared" ref="I10:O10" si="1">(I8-(146*I9))/12</f>
        <v>61790.495867768594</v>
      </c>
      <c r="J10" s="18">
        <f t="shared" si="1"/>
        <v>62134.848484848488</v>
      </c>
      <c r="K10" s="18">
        <f t="shared" si="1"/>
        <v>62479.201101928375</v>
      </c>
      <c r="L10" s="18">
        <f t="shared" si="1"/>
        <v>62823.553719008261</v>
      </c>
      <c r="M10" s="18">
        <f t="shared" si="1"/>
        <v>63167.906336088163</v>
      </c>
      <c r="N10" s="18">
        <f t="shared" si="1"/>
        <v>63512.25895316805</v>
      </c>
      <c r="O10" s="23">
        <f t="shared" si="1"/>
        <v>63856.611570247936</v>
      </c>
      <c r="P10" s="2"/>
      <c r="Q10" s="51">
        <f t="shared" ref="Q10" si="2">(Q8-(146*Q9))/12</f>
        <v>68880.991735537202</v>
      </c>
    </row>
    <row r="11" spans="2:19" x14ac:dyDescent="0.2">
      <c r="B11" s="11"/>
      <c r="C11" s="6"/>
      <c r="D11" s="59" t="s">
        <v>11</v>
      </c>
      <c r="E11" s="37"/>
      <c r="F11" s="37"/>
      <c r="G11" s="37"/>
      <c r="H11" s="17">
        <f t="shared" ref="H11:O11" si="3">H10*47.08/52.14</f>
        <v>55483.0154246725</v>
      </c>
      <c r="I11" s="17">
        <f t="shared" si="3"/>
        <v>55793.949855284722</v>
      </c>
      <c r="J11" s="17">
        <f t="shared" si="3"/>
        <v>56104.884285896944</v>
      </c>
      <c r="K11" s="17">
        <f t="shared" si="3"/>
        <v>56415.818716509159</v>
      </c>
      <c r="L11" s="17">
        <f t="shared" si="3"/>
        <v>56726.753147121381</v>
      </c>
      <c r="M11" s="17">
        <f t="shared" si="3"/>
        <v>57037.687577733617</v>
      </c>
      <c r="N11" s="17">
        <f t="shared" si="3"/>
        <v>57348.622008345832</v>
      </c>
      <c r="O11" s="22">
        <f t="shared" si="3"/>
        <v>57659.556438958054</v>
      </c>
      <c r="P11" s="2"/>
      <c r="Q11" s="50">
        <f>Q10*47.08/52.14</f>
        <v>62196.338529134853</v>
      </c>
    </row>
    <row r="12" spans="2:19" x14ac:dyDescent="0.2">
      <c r="B12" s="11"/>
      <c r="C12" s="6"/>
      <c r="D12" s="59" t="s">
        <v>12</v>
      </c>
      <c r="E12" s="37"/>
      <c r="F12" s="37"/>
      <c r="G12" s="37"/>
      <c r="H12" s="17">
        <f>H8/12/52.14*47.08*(1-0.0771)</f>
        <v>61958.382671870604</v>
      </c>
      <c r="I12" s="17">
        <f t="shared" ref="I12:O12" si="4">I8/12/52.14*47.08*(1-0.0771)</f>
        <v>62305.605948945151</v>
      </c>
      <c r="J12" s="17">
        <f t="shared" si="4"/>
        <v>62652.82922601969</v>
      </c>
      <c r="K12" s="17">
        <f t="shared" si="4"/>
        <v>63000.05250309423</v>
      </c>
      <c r="L12" s="17">
        <f t="shared" si="4"/>
        <v>63347.275780168784</v>
      </c>
      <c r="M12" s="17">
        <f t="shared" si="4"/>
        <v>63694.499057243323</v>
      </c>
      <c r="N12" s="17">
        <f t="shared" si="4"/>
        <v>64041.722334317863</v>
      </c>
      <c r="O12" s="22">
        <f t="shared" si="4"/>
        <v>64388.945611392402</v>
      </c>
      <c r="P12" s="2"/>
      <c r="Q12" s="50">
        <f>Q8/12/52.14*47.08*(1-0.0771)</f>
        <v>69455.211002531636</v>
      </c>
      <c r="S12" s="65"/>
    </row>
    <row r="13" spans="2:19" x14ac:dyDescent="0.2">
      <c r="B13" s="14"/>
      <c r="C13" s="6"/>
      <c r="D13" s="59" t="s">
        <v>13</v>
      </c>
      <c r="E13" s="39"/>
      <c r="F13" s="39"/>
      <c r="G13" s="39"/>
      <c r="H13" s="19">
        <f t="shared" ref="H13:O13" si="5">H8/1752</f>
        <v>509.24543378995435</v>
      </c>
      <c r="I13" s="19">
        <f t="shared" si="5"/>
        <v>512.09931506849318</v>
      </c>
      <c r="J13" s="19">
        <f t="shared" si="5"/>
        <v>514.95319634703196</v>
      </c>
      <c r="K13" s="19">
        <f t="shared" si="5"/>
        <v>517.80707762557074</v>
      </c>
      <c r="L13" s="19">
        <f t="shared" si="5"/>
        <v>520.66095890410963</v>
      </c>
      <c r="M13" s="19">
        <f t="shared" si="5"/>
        <v>523.51484018264841</v>
      </c>
      <c r="N13" s="19">
        <f t="shared" si="5"/>
        <v>526.36872146118719</v>
      </c>
      <c r="O13" s="24">
        <f t="shared" si="5"/>
        <v>529.22260273972597</v>
      </c>
      <c r="P13" s="2"/>
      <c r="Q13" s="52">
        <f>Q8/1752</f>
        <v>570.86301369863008</v>
      </c>
    </row>
    <row r="14" spans="2:19" ht="18" x14ac:dyDescent="0.2">
      <c r="B14" s="12"/>
      <c r="C14" s="6"/>
      <c r="D14" s="59" t="s">
        <v>14</v>
      </c>
      <c r="E14" s="39"/>
      <c r="F14" s="39"/>
      <c r="G14" s="39"/>
      <c r="H14" s="19">
        <f t="shared" ref="H14:O14" si="6">H13*1.65</f>
        <v>840.25496575342459</v>
      </c>
      <c r="I14" s="19">
        <f t="shared" si="6"/>
        <v>844.96386986301366</v>
      </c>
      <c r="J14" s="19">
        <f t="shared" si="6"/>
        <v>849.67277397260273</v>
      </c>
      <c r="K14" s="19">
        <f t="shared" si="6"/>
        <v>854.38167808219168</v>
      </c>
      <c r="L14" s="19">
        <f t="shared" si="6"/>
        <v>859.09058219178087</v>
      </c>
      <c r="M14" s="19">
        <f t="shared" si="6"/>
        <v>863.79948630136983</v>
      </c>
      <c r="N14" s="19">
        <f t="shared" si="6"/>
        <v>868.50839041095878</v>
      </c>
      <c r="O14" s="24">
        <f t="shared" si="6"/>
        <v>873.21729452054785</v>
      </c>
      <c r="P14" s="2"/>
      <c r="Q14" s="52">
        <f>Q13*1.65</f>
        <v>941.92397260273958</v>
      </c>
    </row>
    <row r="15" spans="2:19" ht="18" x14ac:dyDescent="0.2">
      <c r="B15" s="12"/>
      <c r="C15" s="6"/>
      <c r="D15" s="59" t="s">
        <v>15</v>
      </c>
      <c r="E15" s="39"/>
      <c r="F15" s="39"/>
      <c r="G15" s="39"/>
      <c r="H15" s="19">
        <f t="shared" ref="H15:O15" si="7">H10/162.5</f>
        <v>378.13011231193047</v>
      </c>
      <c r="I15" s="19">
        <f t="shared" si="7"/>
        <v>380.24920534011443</v>
      </c>
      <c r="J15" s="19">
        <f t="shared" si="7"/>
        <v>382.36829836829838</v>
      </c>
      <c r="K15" s="19">
        <f t="shared" si="7"/>
        <v>384.48739139648228</v>
      </c>
      <c r="L15" s="19">
        <f t="shared" si="7"/>
        <v>386.60648442466623</v>
      </c>
      <c r="M15" s="19">
        <f t="shared" si="7"/>
        <v>388.72557745285025</v>
      </c>
      <c r="N15" s="19">
        <f t="shared" si="7"/>
        <v>390.84467048103414</v>
      </c>
      <c r="O15" s="24">
        <f t="shared" si="7"/>
        <v>392.9637635092181</v>
      </c>
      <c r="P15" s="2"/>
      <c r="Q15" s="52">
        <f t="shared" ref="Q15" si="8">Q10/162.5</f>
        <v>423.88302606484433</v>
      </c>
    </row>
    <row r="16" spans="2:19" ht="18" x14ac:dyDescent="0.2">
      <c r="B16" s="12"/>
      <c r="C16" s="6"/>
      <c r="D16" s="61" t="s">
        <v>16</v>
      </c>
      <c r="E16" s="39"/>
      <c r="F16" s="39"/>
      <c r="G16" s="39"/>
      <c r="H16" s="19">
        <f t="shared" ref="H16:O16" si="9">H15*1.5</f>
        <v>567.19516846789566</v>
      </c>
      <c r="I16" s="19">
        <f t="shared" si="9"/>
        <v>570.37380801017162</v>
      </c>
      <c r="J16" s="19">
        <f t="shared" si="9"/>
        <v>573.55244755244757</v>
      </c>
      <c r="K16" s="19">
        <f t="shared" si="9"/>
        <v>576.73108709472342</v>
      </c>
      <c r="L16" s="19">
        <f t="shared" si="9"/>
        <v>579.90972663699938</v>
      </c>
      <c r="M16" s="19">
        <f t="shared" si="9"/>
        <v>583.08836617927534</v>
      </c>
      <c r="N16" s="19">
        <f t="shared" si="9"/>
        <v>586.26700572155119</v>
      </c>
      <c r="O16" s="24">
        <f t="shared" si="9"/>
        <v>589.44564526382715</v>
      </c>
      <c r="P16" s="2"/>
      <c r="Q16" s="52">
        <f t="shared" ref="Q16" si="10">Q15*1.5</f>
        <v>635.82453909726655</v>
      </c>
    </row>
    <row r="17" spans="2:17" ht="15" thickBot="1" x14ac:dyDescent="0.25">
      <c r="B17" s="13"/>
      <c r="C17" s="8"/>
      <c r="D17" s="62" t="s">
        <v>17</v>
      </c>
      <c r="E17" s="40"/>
      <c r="F17" s="40"/>
      <c r="G17" s="40"/>
      <c r="H17" s="25">
        <f t="shared" ref="H17:O17" si="11">H15*2</f>
        <v>756.26022462386095</v>
      </c>
      <c r="I17" s="25">
        <f t="shared" si="11"/>
        <v>760.49841068022886</v>
      </c>
      <c r="J17" s="25">
        <f t="shared" si="11"/>
        <v>764.73659673659677</v>
      </c>
      <c r="K17" s="25">
        <f t="shared" si="11"/>
        <v>768.97478279296456</v>
      </c>
      <c r="L17" s="25">
        <f t="shared" si="11"/>
        <v>773.21296884933247</v>
      </c>
      <c r="M17" s="25">
        <f t="shared" si="11"/>
        <v>777.45115490570049</v>
      </c>
      <c r="N17" s="25">
        <f t="shared" si="11"/>
        <v>781.68934096206829</v>
      </c>
      <c r="O17" s="26">
        <f t="shared" si="11"/>
        <v>785.92752701843619</v>
      </c>
      <c r="P17" s="2"/>
      <c r="Q17" s="53">
        <f t="shared" ref="Q17" si="12">Q15*2</f>
        <v>847.76605212968866</v>
      </c>
    </row>
    <row r="18" spans="2:17" x14ac:dyDescent="0.2">
      <c r="B18" s="10"/>
      <c r="C18" s="3" t="s">
        <v>18</v>
      </c>
      <c r="D18" s="63" t="str">
        <f>D8</f>
        <v>Årslønn</v>
      </c>
      <c r="E18" s="36"/>
      <c r="F18" s="36"/>
      <c r="G18" s="36"/>
      <c r="H18" s="20">
        <v>864381</v>
      </c>
      <c r="I18" s="20">
        <v>869381</v>
      </c>
      <c r="J18" s="20">
        <v>874381</v>
      </c>
      <c r="K18" s="20">
        <v>879381</v>
      </c>
      <c r="L18" s="20">
        <v>884381</v>
      </c>
      <c r="M18" s="20">
        <v>889381</v>
      </c>
      <c r="N18" s="20">
        <v>894381</v>
      </c>
      <c r="O18" s="21">
        <v>899381</v>
      </c>
      <c r="P18" s="2"/>
    </row>
    <row r="19" spans="2:17" x14ac:dyDescent="0.2">
      <c r="B19" s="11"/>
      <c r="C19" s="3" t="s">
        <v>19</v>
      </c>
      <c r="D19" s="59" t="str">
        <f>D9</f>
        <v>Daglig sokkelkompensasjon</v>
      </c>
      <c r="E19" s="37"/>
      <c r="F19" s="37"/>
      <c r="G19" s="37"/>
      <c r="H19" s="17">
        <f t="shared" ref="H19:O19" si="13">(H18-H18/(1+$I$5))/146</f>
        <v>1027.5105286991959</v>
      </c>
      <c r="I19" s="17">
        <f t="shared" si="13"/>
        <v>1033.4541492131777</v>
      </c>
      <c r="J19" s="17">
        <f t="shared" si="13"/>
        <v>1039.3977697271596</v>
      </c>
      <c r="K19" s="17">
        <f t="shared" si="13"/>
        <v>1045.3413902411407</v>
      </c>
      <c r="L19" s="17">
        <f t="shared" si="13"/>
        <v>1051.2850107551228</v>
      </c>
      <c r="M19" s="17">
        <f t="shared" si="13"/>
        <v>1057.2286312691047</v>
      </c>
      <c r="N19" s="17">
        <f t="shared" si="13"/>
        <v>1063.1722517830858</v>
      </c>
      <c r="O19" s="22">
        <f t="shared" si="13"/>
        <v>1069.1158722970677</v>
      </c>
      <c r="P19" s="2"/>
    </row>
    <row r="20" spans="2:17" ht="18" x14ac:dyDescent="0.2">
      <c r="B20" s="12" t="s">
        <v>20</v>
      </c>
      <c r="C20" s="3"/>
      <c r="D20" s="64" t="str">
        <f>D10</f>
        <v>Månedslønn</v>
      </c>
      <c r="E20" s="38"/>
      <c r="F20" s="38"/>
      <c r="G20" s="38"/>
      <c r="H20" s="18">
        <f t="shared" ref="H20:O20" si="14">(H18-(146*H19))/12</f>
        <v>59530.371900826452</v>
      </c>
      <c r="I20" s="18">
        <f t="shared" si="14"/>
        <v>59874.724517906339</v>
      </c>
      <c r="J20" s="18">
        <f t="shared" si="14"/>
        <v>60219.077134986226</v>
      </c>
      <c r="K20" s="18">
        <f t="shared" si="14"/>
        <v>60563.42975206612</v>
      </c>
      <c r="L20" s="18">
        <f t="shared" si="14"/>
        <v>60907.782369146007</v>
      </c>
      <c r="M20" s="18">
        <f t="shared" si="14"/>
        <v>61252.134986225894</v>
      </c>
      <c r="N20" s="18">
        <f t="shared" si="14"/>
        <v>61596.487603305788</v>
      </c>
      <c r="O20" s="23">
        <f t="shared" si="14"/>
        <v>61940.840220385675</v>
      </c>
      <c r="P20" s="2"/>
    </row>
    <row r="21" spans="2:17" x14ac:dyDescent="0.2">
      <c r="B21" s="11"/>
      <c r="C21" s="3"/>
      <c r="D21" s="59" t="str">
        <f>D11</f>
        <v>Justert månedslønn</v>
      </c>
      <c r="E21" s="37"/>
      <c r="F21" s="37"/>
      <c r="G21" s="37"/>
      <c r="H21" s="17">
        <f t="shared" ref="H21:O21" si="15">H20*47.08/52.14</f>
        <v>53753.162813404473</v>
      </c>
      <c r="I21" s="17">
        <f t="shared" si="15"/>
        <v>54064.097244016688</v>
      </c>
      <c r="J21" s="17">
        <f t="shared" si="15"/>
        <v>54375.03167462891</v>
      </c>
      <c r="K21" s="17">
        <f t="shared" si="15"/>
        <v>54685.966105241139</v>
      </c>
      <c r="L21" s="17">
        <f t="shared" si="15"/>
        <v>54996.900535853354</v>
      </c>
      <c r="M21" s="17">
        <f t="shared" si="15"/>
        <v>55307.834966465576</v>
      </c>
      <c r="N21" s="17">
        <f t="shared" si="15"/>
        <v>55618.769397077791</v>
      </c>
      <c r="O21" s="22">
        <f t="shared" si="15"/>
        <v>55929.703827690013</v>
      </c>
      <c r="P21" s="2"/>
    </row>
    <row r="22" spans="2:17" x14ac:dyDescent="0.2">
      <c r="B22" s="11"/>
      <c r="C22" s="3"/>
      <c r="D22" s="59" t="s">
        <v>12</v>
      </c>
      <c r="E22" s="37"/>
      <c r="F22" s="37"/>
      <c r="G22" s="37"/>
      <c r="H22" s="17">
        <f>H18/12/52.14*47.08*(1-0.0771)</f>
        <v>60026.640692194094</v>
      </c>
      <c r="I22" s="17">
        <f t="shared" ref="I22:O22" si="16">I18/12/52.14*47.08*(1-0.0771)</f>
        <v>60373.863969268641</v>
      </c>
      <c r="J22" s="17">
        <f t="shared" si="16"/>
        <v>60721.087246343173</v>
      </c>
      <c r="K22" s="17">
        <f>K18/12/52.14*47.08*(1-0.0771)</f>
        <v>61068.31052341772</v>
      </c>
      <c r="L22" s="17">
        <f t="shared" si="16"/>
        <v>61415.533800492274</v>
      </c>
      <c r="M22" s="17">
        <f t="shared" si="16"/>
        <v>61762.757077566814</v>
      </c>
      <c r="N22" s="17">
        <f t="shared" si="16"/>
        <v>62109.980354641353</v>
      </c>
      <c r="O22" s="22">
        <f t="shared" si="16"/>
        <v>62457.203631715893</v>
      </c>
      <c r="P22" s="2"/>
    </row>
    <row r="23" spans="2:17" x14ac:dyDescent="0.2">
      <c r="B23" s="11"/>
      <c r="C23" s="3"/>
      <c r="D23" s="59" t="str">
        <f t="shared" ref="D23:D31" si="17">D13</f>
        <v>Offshore pr. time</v>
      </c>
      <c r="E23" s="39"/>
      <c r="F23" s="39"/>
      <c r="G23" s="39"/>
      <c r="H23" s="19">
        <f t="shared" ref="H23:O23" si="18">H18/1752</f>
        <v>493.36815068493149</v>
      </c>
      <c r="I23" s="19">
        <f t="shared" si="18"/>
        <v>496.22203196347033</v>
      </c>
      <c r="J23" s="19">
        <f t="shared" si="18"/>
        <v>499.07591324200911</v>
      </c>
      <c r="K23" s="19">
        <f t="shared" si="18"/>
        <v>501.92979452054794</v>
      </c>
      <c r="L23" s="19">
        <f t="shared" si="18"/>
        <v>504.78367579908678</v>
      </c>
      <c r="M23" s="19">
        <f t="shared" si="18"/>
        <v>507.63755707762556</v>
      </c>
      <c r="N23" s="19">
        <f t="shared" si="18"/>
        <v>510.49143835616439</v>
      </c>
      <c r="O23" s="24">
        <f t="shared" si="18"/>
        <v>513.34531963470317</v>
      </c>
      <c r="P23" s="2"/>
    </row>
    <row r="24" spans="2:17" x14ac:dyDescent="0.2">
      <c r="B24" s="14"/>
      <c r="C24" s="11"/>
      <c r="D24" s="59" t="str">
        <f t="shared" si="17"/>
        <v>Offshore overtid pr. time</v>
      </c>
      <c r="E24" s="39"/>
      <c r="F24" s="39"/>
      <c r="G24" s="39"/>
      <c r="H24" s="19">
        <f t="shared" ref="H24:O24" si="19">H23*1.65</f>
        <v>814.05744863013695</v>
      </c>
      <c r="I24" s="19">
        <f t="shared" si="19"/>
        <v>818.76635273972602</v>
      </c>
      <c r="J24" s="19">
        <f t="shared" si="19"/>
        <v>823.47525684931497</v>
      </c>
      <c r="K24" s="19">
        <f t="shared" si="19"/>
        <v>828.18416095890404</v>
      </c>
      <c r="L24" s="19">
        <f t="shared" si="19"/>
        <v>832.89306506849312</v>
      </c>
      <c r="M24" s="19">
        <f t="shared" si="19"/>
        <v>837.60196917808207</v>
      </c>
      <c r="N24" s="19">
        <f t="shared" si="19"/>
        <v>842.31087328767126</v>
      </c>
      <c r="O24" s="24">
        <f t="shared" si="19"/>
        <v>847.01977739726021</v>
      </c>
      <c r="P24" s="2"/>
    </row>
    <row r="25" spans="2:17" x14ac:dyDescent="0.2">
      <c r="B25" s="11"/>
      <c r="C25" s="3"/>
      <c r="D25" s="59" t="str">
        <f t="shared" si="17"/>
        <v>Onshore pr. time</v>
      </c>
      <c r="E25" s="39"/>
      <c r="F25" s="39"/>
      <c r="G25" s="39"/>
      <c r="H25" s="19">
        <f t="shared" ref="H25:O25" si="20">H20/162.5</f>
        <v>366.340750158932</v>
      </c>
      <c r="I25" s="19">
        <f t="shared" si="20"/>
        <v>368.45984318711595</v>
      </c>
      <c r="J25" s="19">
        <f t="shared" si="20"/>
        <v>370.57893621529985</v>
      </c>
      <c r="K25" s="19">
        <f t="shared" si="20"/>
        <v>372.6980292434838</v>
      </c>
      <c r="L25" s="19">
        <f t="shared" si="20"/>
        <v>374.81712227166776</v>
      </c>
      <c r="M25" s="19">
        <f t="shared" si="20"/>
        <v>376.93621529985165</v>
      </c>
      <c r="N25" s="19">
        <f t="shared" si="20"/>
        <v>379.05530832803561</v>
      </c>
      <c r="O25" s="24">
        <f t="shared" si="20"/>
        <v>381.17440135621956</v>
      </c>
      <c r="P25" s="2"/>
    </row>
    <row r="26" spans="2:17" x14ac:dyDescent="0.2">
      <c r="B26" s="11"/>
      <c r="C26" s="3"/>
      <c r="D26" s="61" t="str">
        <f t="shared" si="17"/>
        <v>Onshore overtid 50 %</v>
      </c>
      <c r="E26" s="39"/>
      <c r="F26" s="39"/>
      <c r="G26" s="39"/>
      <c r="H26" s="19">
        <f t="shared" ref="H26:O26" si="21">H25*1.5</f>
        <v>549.51112523839799</v>
      </c>
      <c r="I26" s="19">
        <f t="shared" si="21"/>
        <v>552.68976478067395</v>
      </c>
      <c r="J26" s="19">
        <f t="shared" si="21"/>
        <v>555.8684043229498</v>
      </c>
      <c r="K26" s="19">
        <f t="shared" si="21"/>
        <v>559.04704386522576</v>
      </c>
      <c r="L26" s="19">
        <f t="shared" si="21"/>
        <v>562.22568340750161</v>
      </c>
      <c r="M26" s="19">
        <f t="shared" si="21"/>
        <v>565.40432294977745</v>
      </c>
      <c r="N26" s="19">
        <f t="shared" si="21"/>
        <v>568.58296249205341</v>
      </c>
      <c r="O26" s="24">
        <f t="shared" si="21"/>
        <v>571.76160203432937</v>
      </c>
      <c r="P26" s="2"/>
    </row>
    <row r="27" spans="2:17" ht="15" thickBot="1" x14ac:dyDescent="0.25">
      <c r="B27" s="13"/>
      <c r="C27" s="4"/>
      <c r="D27" s="62" t="str">
        <f t="shared" si="17"/>
        <v>Onshore overtid 100 %</v>
      </c>
      <c r="E27" s="40"/>
      <c r="F27" s="40"/>
      <c r="G27" s="40"/>
      <c r="H27" s="25">
        <f t="shared" ref="H27:O27" si="22">H25*2</f>
        <v>732.68150031786399</v>
      </c>
      <c r="I27" s="25">
        <f t="shared" si="22"/>
        <v>736.9196863742319</v>
      </c>
      <c r="J27" s="25">
        <f t="shared" si="22"/>
        <v>741.1578724305997</v>
      </c>
      <c r="K27" s="25">
        <f t="shared" si="22"/>
        <v>745.3960584869676</v>
      </c>
      <c r="L27" s="25">
        <f t="shared" si="22"/>
        <v>749.63424454333551</v>
      </c>
      <c r="M27" s="25">
        <f t="shared" si="22"/>
        <v>753.87243059970331</v>
      </c>
      <c r="N27" s="25">
        <f t="shared" si="22"/>
        <v>758.11061665607122</v>
      </c>
      <c r="O27" s="26">
        <f t="shared" si="22"/>
        <v>762.34880271243912</v>
      </c>
      <c r="P27" s="2"/>
    </row>
    <row r="28" spans="2:17" x14ac:dyDescent="0.2">
      <c r="B28" s="10"/>
      <c r="C28" s="3" t="s">
        <v>21</v>
      </c>
      <c r="D28" s="63" t="str">
        <f t="shared" si="17"/>
        <v>Årslønn</v>
      </c>
      <c r="E28" s="36"/>
      <c r="F28" s="20">
        <v>825866</v>
      </c>
      <c r="G28" s="66">
        <v>841810</v>
      </c>
      <c r="H28" s="20">
        <v>845614</v>
      </c>
      <c r="I28" s="20">
        <v>850614</v>
      </c>
      <c r="J28" s="20">
        <v>855614</v>
      </c>
      <c r="K28" s="20">
        <v>860614</v>
      </c>
      <c r="L28" s="20">
        <v>865614</v>
      </c>
      <c r="M28" s="20">
        <v>870614</v>
      </c>
      <c r="N28" s="20">
        <v>875614</v>
      </c>
      <c r="O28" s="21">
        <v>880614</v>
      </c>
      <c r="P28" s="7"/>
    </row>
    <row r="29" spans="2:17" x14ac:dyDescent="0.2">
      <c r="B29" s="11"/>
      <c r="C29" s="3"/>
      <c r="D29" s="59" t="str">
        <f t="shared" si="17"/>
        <v>Daglig sokkelkompensasjon</v>
      </c>
      <c r="E29" s="37"/>
      <c r="F29" s="17">
        <f t="shared" ref="F29:O29" si="23">(F28-F28/(1+$I$5))/146</f>
        <v>981.72681987999499</v>
      </c>
      <c r="G29" s="17">
        <f t="shared" si="23"/>
        <v>1000.67983697498</v>
      </c>
      <c r="H29" s="17">
        <f t="shared" si="23"/>
        <v>1005.2017434620169</v>
      </c>
      <c r="I29" s="17">
        <f t="shared" si="23"/>
        <v>1011.1453639759989</v>
      </c>
      <c r="J29" s="17">
        <f t="shared" si="23"/>
        <v>1017.0889844899807</v>
      </c>
      <c r="K29" s="17">
        <f t="shared" si="23"/>
        <v>1023.0326050039627</v>
      </c>
      <c r="L29" s="17">
        <f t="shared" si="23"/>
        <v>1028.9762255179437</v>
      </c>
      <c r="M29" s="17">
        <f t="shared" si="23"/>
        <v>1034.9198460319255</v>
      </c>
      <c r="N29" s="17">
        <f t="shared" si="23"/>
        <v>1040.8634665459076</v>
      </c>
      <c r="O29" s="22">
        <f t="shared" si="23"/>
        <v>1046.8070870598885</v>
      </c>
      <c r="P29" s="2"/>
    </row>
    <row r="30" spans="2:17" ht="18" x14ac:dyDescent="0.2">
      <c r="B30" s="12" t="s">
        <v>22</v>
      </c>
      <c r="C30" s="3"/>
      <c r="D30" s="60" t="str">
        <f t="shared" si="17"/>
        <v>Månedslønn</v>
      </c>
      <c r="E30" s="38"/>
      <c r="F30" s="18">
        <f t="shared" ref="F30:O30" si="24">(F28-(146*F29))/12</f>
        <v>56877.823691460064</v>
      </c>
      <c r="G30" s="18">
        <f t="shared" si="24"/>
        <v>57975.89531680441</v>
      </c>
      <c r="H30" s="18">
        <f t="shared" si="24"/>
        <v>58237.878787878792</v>
      </c>
      <c r="I30" s="18">
        <f t="shared" si="24"/>
        <v>58582.231404958678</v>
      </c>
      <c r="J30" s="18">
        <f t="shared" si="24"/>
        <v>58926.584022038565</v>
      </c>
      <c r="K30" s="18">
        <f t="shared" si="24"/>
        <v>59270.936639118452</v>
      </c>
      <c r="L30" s="18">
        <f t="shared" si="24"/>
        <v>59615.289256198354</v>
      </c>
      <c r="M30" s="18">
        <f t="shared" si="24"/>
        <v>59959.64187327824</v>
      </c>
      <c r="N30" s="18">
        <f t="shared" si="24"/>
        <v>60303.994490358127</v>
      </c>
      <c r="O30" s="23">
        <f t="shared" si="24"/>
        <v>60648.347107438021</v>
      </c>
      <c r="P30" s="2"/>
    </row>
    <row r="31" spans="2:17" x14ac:dyDescent="0.2">
      <c r="B31" s="11"/>
      <c r="C31" s="3"/>
      <c r="D31" s="59" t="str">
        <f t="shared" si="17"/>
        <v>Justert månedslønn</v>
      </c>
      <c r="E31" s="37"/>
      <c r="F31" s="17">
        <f t="shared" ref="F31:O31" si="25">F30*47.08/52.14</f>
        <v>51358.034894398537</v>
      </c>
      <c r="G31" s="17">
        <f t="shared" si="25"/>
        <v>52349.54260673478</v>
      </c>
      <c r="H31" s="17">
        <f t="shared" si="25"/>
        <v>52586.101521544559</v>
      </c>
      <c r="I31" s="17">
        <f t="shared" si="25"/>
        <v>52897.035952156781</v>
      </c>
      <c r="J31" s="17">
        <f t="shared" si="25"/>
        <v>53207.970382769003</v>
      </c>
      <c r="K31" s="17">
        <f t="shared" si="25"/>
        <v>53518.904813381218</v>
      </c>
      <c r="L31" s="17">
        <f t="shared" si="25"/>
        <v>53829.839243993447</v>
      </c>
      <c r="M31" s="17">
        <f t="shared" si="25"/>
        <v>54140.773674605669</v>
      </c>
      <c r="N31" s="17">
        <f t="shared" si="25"/>
        <v>54451.708105217884</v>
      </c>
      <c r="O31" s="22">
        <f t="shared" si="25"/>
        <v>54762.642535830113</v>
      </c>
      <c r="P31" s="2"/>
    </row>
    <row r="32" spans="2:17" x14ac:dyDescent="0.2">
      <c r="B32" s="11"/>
      <c r="C32" s="3"/>
      <c r="D32" s="59" t="s">
        <v>12</v>
      </c>
      <c r="E32" s="37"/>
      <c r="F32" s="17">
        <f t="shared" ref="F32:G32" si="26">F28/12/52.14*47.08*(1-0.0771)</f>
        <v>57351.979788888886</v>
      </c>
      <c r="G32" s="17">
        <f t="shared" si="26"/>
        <v>58459.205374824181</v>
      </c>
      <c r="H32" s="17">
        <f>H28/12/52.14*47.08*(1-0.0771)</f>
        <v>58723.372844022495</v>
      </c>
      <c r="I32" s="17">
        <f t="shared" ref="I32:O32" si="27">I28/12/52.14*47.08*(1-0.0771)</f>
        <v>59070.596121097049</v>
      </c>
      <c r="J32" s="17">
        <f>J28/12/52.14*47.08*(1-0.0771)</f>
        <v>59417.819398171596</v>
      </c>
      <c r="K32" s="17">
        <f t="shared" si="27"/>
        <v>59765.042675246135</v>
      </c>
      <c r="L32" s="17">
        <f t="shared" si="27"/>
        <v>60112.265952320675</v>
      </c>
      <c r="M32" s="17">
        <f t="shared" si="27"/>
        <v>60459.489229395222</v>
      </c>
      <c r="N32" s="17">
        <f t="shared" si="27"/>
        <v>60806.712506469754</v>
      </c>
      <c r="O32" s="22">
        <f t="shared" si="27"/>
        <v>61153.935783544308</v>
      </c>
      <c r="P32" s="2"/>
    </row>
    <row r="33" spans="2:16" x14ac:dyDescent="0.2">
      <c r="B33" s="14"/>
      <c r="C33" s="3"/>
      <c r="D33" s="59" t="str">
        <f t="shared" ref="D33:D41" si="28">D23</f>
        <v>Offshore pr. time</v>
      </c>
      <c r="E33" s="39"/>
      <c r="F33" s="19">
        <f t="shared" ref="F33:O33" si="29">F28/1752</f>
        <v>471.384703196347</v>
      </c>
      <c r="G33" s="19">
        <f t="shared" si="29"/>
        <v>480.48515981735159</v>
      </c>
      <c r="H33" s="19">
        <f t="shared" si="29"/>
        <v>482.65639269406392</v>
      </c>
      <c r="I33" s="19">
        <f t="shared" si="29"/>
        <v>485.51027397260276</v>
      </c>
      <c r="J33" s="19">
        <f t="shared" si="29"/>
        <v>488.36415525114154</v>
      </c>
      <c r="K33" s="19">
        <f t="shared" si="29"/>
        <v>491.21803652968038</v>
      </c>
      <c r="L33" s="19">
        <f t="shared" si="29"/>
        <v>494.07191780821915</v>
      </c>
      <c r="M33" s="19">
        <f t="shared" si="29"/>
        <v>496.92579908675799</v>
      </c>
      <c r="N33" s="19">
        <f t="shared" si="29"/>
        <v>499.77968036529683</v>
      </c>
      <c r="O33" s="24">
        <f t="shared" si="29"/>
        <v>502.63356164383561</v>
      </c>
      <c r="P33" s="2"/>
    </row>
    <row r="34" spans="2:16" x14ac:dyDescent="0.2">
      <c r="B34" s="11"/>
      <c r="C34" s="3"/>
      <c r="D34" s="59" t="str">
        <f t="shared" si="28"/>
        <v>Offshore overtid pr. time</v>
      </c>
      <c r="E34" s="39"/>
      <c r="F34" s="19">
        <f t="shared" ref="F34:O34" si="30">F33*1.65</f>
        <v>777.78476027397255</v>
      </c>
      <c r="G34" s="19">
        <f t="shared" si="30"/>
        <v>792.80051369863008</v>
      </c>
      <c r="H34" s="19">
        <f t="shared" si="30"/>
        <v>796.38304794520548</v>
      </c>
      <c r="I34" s="19">
        <f t="shared" si="30"/>
        <v>801.09195205479455</v>
      </c>
      <c r="J34" s="19">
        <f t="shared" si="30"/>
        <v>805.8008561643835</v>
      </c>
      <c r="K34" s="19">
        <f t="shared" si="30"/>
        <v>810.50976027397257</v>
      </c>
      <c r="L34" s="19">
        <f t="shared" si="30"/>
        <v>815.21866438356153</v>
      </c>
      <c r="M34" s="19">
        <f t="shared" si="30"/>
        <v>819.9275684931506</v>
      </c>
      <c r="N34" s="19">
        <f t="shared" si="30"/>
        <v>824.63647260273967</v>
      </c>
      <c r="O34" s="24">
        <f t="shared" si="30"/>
        <v>829.34537671232874</v>
      </c>
      <c r="P34" s="2"/>
    </row>
    <row r="35" spans="2:16" x14ac:dyDescent="0.2">
      <c r="B35" s="11"/>
      <c r="C35" s="3"/>
      <c r="D35" s="59" t="str">
        <f t="shared" si="28"/>
        <v>Onshore pr. time</v>
      </c>
      <c r="E35" s="39"/>
      <c r="F35" s="19">
        <f t="shared" ref="F35:O35" si="31">F30/162.5</f>
        <v>350.01737656283115</v>
      </c>
      <c r="G35" s="19">
        <f t="shared" si="31"/>
        <v>356.77474041110406</v>
      </c>
      <c r="H35" s="19">
        <f t="shared" si="31"/>
        <v>358.38694638694642</v>
      </c>
      <c r="I35" s="19">
        <f t="shared" si="31"/>
        <v>360.50603941513032</v>
      </c>
      <c r="J35" s="19">
        <f t="shared" si="31"/>
        <v>362.62513244331427</v>
      </c>
      <c r="K35" s="19">
        <f t="shared" si="31"/>
        <v>364.74422547149817</v>
      </c>
      <c r="L35" s="19">
        <f t="shared" si="31"/>
        <v>366.86331849968218</v>
      </c>
      <c r="M35" s="19">
        <f t="shared" si="31"/>
        <v>368.98241152786608</v>
      </c>
      <c r="N35" s="19">
        <f t="shared" si="31"/>
        <v>371.10150455605003</v>
      </c>
      <c r="O35" s="24">
        <f t="shared" si="31"/>
        <v>373.22059758423399</v>
      </c>
      <c r="P35" s="2"/>
    </row>
    <row r="36" spans="2:16" x14ac:dyDescent="0.2">
      <c r="B36" s="11"/>
      <c r="C36" s="3"/>
      <c r="D36" s="61" t="str">
        <f t="shared" si="28"/>
        <v>Onshore overtid 50 %</v>
      </c>
      <c r="E36" s="39"/>
      <c r="F36" s="19">
        <f t="shared" ref="F36:O36" si="32">F35*1.5</f>
        <v>525.02606484424678</v>
      </c>
      <c r="G36" s="19">
        <f t="shared" si="32"/>
        <v>535.16211061665604</v>
      </c>
      <c r="H36" s="19">
        <f t="shared" si="32"/>
        <v>537.58041958041963</v>
      </c>
      <c r="I36" s="19">
        <f t="shared" si="32"/>
        <v>540.75905912269548</v>
      </c>
      <c r="J36" s="19">
        <f t="shared" si="32"/>
        <v>543.93769866497144</v>
      </c>
      <c r="K36" s="19">
        <f t="shared" si="32"/>
        <v>547.11633820724728</v>
      </c>
      <c r="L36" s="19">
        <f t="shared" si="32"/>
        <v>550.29497774952324</v>
      </c>
      <c r="M36" s="19">
        <f t="shared" si="32"/>
        <v>553.47361729179909</v>
      </c>
      <c r="N36" s="19">
        <f t="shared" si="32"/>
        <v>556.65225683407505</v>
      </c>
      <c r="O36" s="24">
        <f t="shared" si="32"/>
        <v>559.83089637635101</v>
      </c>
      <c r="P36" s="2"/>
    </row>
    <row r="37" spans="2:16" ht="15" thickBot="1" x14ac:dyDescent="0.25">
      <c r="B37" s="13"/>
      <c r="C37" s="4"/>
      <c r="D37" s="62" t="str">
        <f t="shared" si="28"/>
        <v>Onshore overtid 100 %</v>
      </c>
      <c r="E37" s="40"/>
      <c r="F37" s="25">
        <f t="shared" ref="F37:O37" si="33">F35*2</f>
        <v>700.03475312566229</v>
      </c>
      <c r="G37" s="25">
        <f t="shared" si="33"/>
        <v>713.54948082220812</v>
      </c>
      <c r="H37" s="25">
        <f t="shared" si="33"/>
        <v>716.77389277389284</v>
      </c>
      <c r="I37" s="25">
        <f t="shared" si="33"/>
        <v>721.01207883026063</v>
      </c>
      <c r="J37" s="25">
        <f t="shared" si="33"/>
        <v>725.25026488662854</v>
      </c>
      <c r="K37" s="25">
        <f t="shared" si="33"/>
        <v>729.48845094299634</v>
      </c>
      <c r="L37" s="25">
        <f t="shared" si="33"/>
        <v>733.72663699936436</v>
      </c>
      <c r="M37" s="25">
        <f t="shared" si="33"/>
        <v>737.96482305573215</v>
      </c>
      <c r="N37" s="25">
        <f t="shared" si="33"/>
        <v>742.20300911210006</v>
      </c>
      <c r="O37" s="26">
        <f t="shared" si="33"/>
        <v>746.44119516846797</v>
      </c>
      <c r="P37" s="2"/>
    </row>
    <row r="38" spans="2:16" x14ac:dyDescent="0.2">
      <c r="B38" s="10"/>
      <c r="C38" s="16" t="s">
        <v>23</v>
      </c>
      <c r="D38" s="58" t="str">
        <f t="shared" si="28"/>
        <v>Årslønn</v>
      </c>
      <c r="E38" s="36"/>
      <c r="F38" s="36"/>
      <c r="G38" s="36"/>
      <c r="H38" s="20">
        <v>773187</v>
      </c>
      <c r="I38" s="20">
        <v>778187</v>
      </c>
      <c r="J38" s="20">
        <v>783187</v>
      </c>
      <c r="K38" s="20">
        <v>788187</v>
      </c>
      <c r="L38" s="20">
        <v>793187</v>
      </c>
      <c r="M38" s="21">
        <v>798187</v>
      </c>
      <c r="N38" s="7"/>
      <c r="O38" s="7"/>
      <c r="P38" s="2"/>
    </row>
    <row r="39" spans="2:16" x14ac:dyDescent="0.2">
      <c r="B39" s="11"/>
      <c r="C39" s="2" t="s">
        <v>24</v>
      </c>
      <c r="D39" s="59" t="str">
        <f t="shared" si="28"/>
        <v>Daglig sokkelkompensasjon</v>
      </c>
      <c r="E39" s="37"/>
      <c r="F39" s="37"/>
      <c r="G39" s="37"/>
      <c r="H39" s="17">
        <f t="shared" ref="H39:M39" si="34">(H38-H38/(1+$I$5))/146</f>
        <v>919.10602286878702</v>
      </c>
      <c r="I39" s="17">
        <f t="shared" si="34"/>
        <v>925.04964338276898</v>
      </c>
      <c r="J39" s="17">
        <f t="shared" si="34"/>
        <v>930.99326389675082</v>
      </c>
      <c r="K39" s="17">
        <f t="shared" si="34"/>
        <v>936.93688441073198</v>
      </c>
      <c r="L39" s="17">
        <f t="shared" si="34"/>
        <v>942.88050492471382</v>
      </c>
      <c r="M39" s="22">
        <f t="shared" si="34"/>
        <v>948.82412543869577</v>
      </c>
      <c r="N39" s="7"/>
      <c r="O39" s="7"/>
      <c r="P39" s="2"/>
    </row>
    <row r="40" spans="2:16" ht="18" x14ac:dyDescent="0.2">
      <c r="B40" s="12" t="s">
        <v>25</v>
      </c>
      <c r="C40" s="16"/>
      <c r="D40" s="60" t="str">
        <f t="shared" si="28"/>
        <v>Månedslønn</v>
      </c>
      <c r="E40" s="38"/>
      <c r="F40" s="38"/>
      <c r="G40" s="38"/>
      <c r="H40" s="18">
        <f t="shared" ref="H40:M40" si="35">(H38-(146*H39))/12</f>
        <v>53249.79338842976</v>
      </c>
      <c r="I40" s="18">
        <f t="shared" si="35"/>
        <v>53594.146005509647</v>
      </c>
      <c r="J40" s="18">
        <f t="shared" si="35"/>
        <v>53938.498622589534</v>
      </c>
      <c r="K40" s="18">
        <f t="shared" si="35"/>
        <v>54282.851239669428</v>
      </c>
      <c r="L40" s="18">
        <f t="shared" si="35"/>
        <v>54627.203856749315</v>
      </c>
      <c r="M40" s="23">
        <f t="shared" si="35"/>
        <v>54971.556473829201</v>
      </c>
      <c r="N40" s="7"/>
      <c r="O40" s="7"/>
      <c r="P40" s="2"/>
    </row>
    <row r="41" spans="2:16" x14ac:dyDescent="0.2">
      <c r="B41" s="11"/>
      <c r="C41" s="16"/>
      <c r="D41" s="59" t="str">
        <f t="shared" si="28"/>
        <v>Justert månedslønn</v>
      </c>
      <c r="E41" s="37"/>
      <c r="F41" s="37"/>
      <c r="G41" s="37"/>
      <c r="H41" s="17">
        <f t="shared" ref="H41:M41" si="36">H40*47.08/52.14</f>
        <v>48082.091920354294</v>
      </c>
      <c r="I41" s="17">
        <f t="shared" si="36"/>
        <v>48393.026350966516</v>
      </c>
      <c r="J41" s="17">
        <f t="shared" si="36"/>
        <v>48703.960781578731</v>
      </c>
      <c r="K41" s="17">
        <f t="shared" si="36"/>
        <v>49014.895212190961</v>
      </c>
      <c r="L41" s="17">
        <f t="shared" si="36"/>
        <v>49325.829642803183</v>
      </c>
      <c r="M41" s="22">
        <f t="shared" si="36"/>
        <v>49636.764073415397</v>
      </c>
      <c r="O41" s="7"/>
      <c r="P41" s="2"/>
    </row>
    <row r="42" spans="2:16" x14ac:dyDescent="0.2">
      <c r="B42" s="11"/>
      <c r="C42" s="16"/>
      <c r="D42" s="59" t="s">
        <v>12</v>
      </c>
      <c r="E42" s="37"/>
      <c r="F42" s="37"/>
      <c r="G42" s="37"/>
      <c r="H42" s="17">
        <f>H38/12/52.14*47.08*(1-0.0771)</f>
        <v>53693.704786286922</v>
      </c>
      <c r="I42" s="17">
        <f t="shared" ref="I42:M42" si="37">I38/12/52.14*47.08*(1-0.0771)</f>
        <v>54040.928063361462</v>
      </c>
      <c r="J42" s="17">
        <f t="shared" si="37"/>
        <v>54388.151340436008</v>
      </c>
      <c r="K42" s="17">
        <f t="shared" si="37"/>
        <v>54735.374617510548</v>
      </c>
      <c r="L42" s="17">
        <f t="shared" si="37"/>
        <v>55082.597894585095</v>
      </c>
      <c r="M42" s="22">
        <f t="shared" si="37"/>
        <v>55429.821171659634</v>
      </c>
      <c r="N42" s="2"/>
      <c r="O42" s="2"/>
      <c r="P42" s="2"/>
    </row>
    <row r="43" spans="2:16" x14ac:dyDescent="0.2">
      <c r="B43" s="11"/>
      <c r="C43" s="16"/>
      <c r="D43" s="59" t="str">
        <f>D33</f>
        <v>Offshore pr. time</v>
      </c>
      <c r="E43" s="39"/>
      <c r="F43" s="39"/>
      <c r="G43" s="39"/>
      <c r="H43" s="19">
        <f t="shared" ref="H43:M43" si="38">H38/1752</f>
        <v>441.3167808219178</v>
      </c>
      <c r="I43" s="19">
        <f t="shared" si="38"/>
        <v>444.17066210045664</v>
      </c>
      <c r="J43" s="19">
        <f t="shared" si="38"/>
        <v>447.02454337899542</v>
      </c>
      <c r="K43" s="19">
        <f t="shared" si="38"/>
        <v>449.87842465753425</v>
      </c>
      <c r="L43" s="19">
        <f t="shared" si="38"/>
        <v>452.73230593607303</v>
      </c>
      <c r="M43" s="24">
        <f t="shared" si="38"/>
        <v>455.58618721461187</v>
      </c>
      <c r="N43" s="7"/>
      <c r="O43" s="7"/>
      <c r="P43" s="2"/>
    </row>
    <row r="44" spans="2:16" x14ac:dyDescent="0.2">
      <c r="B44" s="11"/>
      <c r="C44" s="16"/>
      <c r="D44" s="59" t="str">
        <f>D34</f>
        <v>Offshore overtid pr. time</v>
      </c>
      <c r="E44" s="39"/>
      <c r="F44" s="39"/>
      <c r="G44" s="39"/>
      <c r="H44" s="19">
        <f t="shared" ref="H44:M44" si="39">H43*1.65</f>
        <v>728.17268835616437</v>
      </c>
      <c r="I44" s="19">
        <f t="shared" si="39"/>
        <v>732.88159246575344</v>
      </c>
      <c r="J44" s="19">
        <f t="shared" si="39"/>
        <v>737.5904965753424</v>
      </c>
      <c r="K44" s="19">
        <f t="shared" si="39"/>
        <v>742.29940068493147</v>
      </c>
      <c r="L44" s="19">
        <f t="shared" si="39"/>
        <v>747.00830479452043</v>
      </c>
      <c r="M44" s="24">
        <f t="shared" si="39"/>
        <v>751.7172089041095</v>
      </c>
      <c r="N44" s="7"/>
      <c r="O44" s="7"/>
      <c r="P44" s="2"/>
    </row>
    <row r="45" spans="2:16" x14ac:dyDescent="0.2">
      <c r="B45" s="11"/>
      <c r="C45" s="16"/>
      <c r="D45" s="59" t="str">
        <f>D35</f>
        <v>Onshore pr. time</v>
      </c>
      <c r="E45" s="39"/>
      <c r="F45" s="39"/>
      <c r="G45" s="39"/>
      <c r="H45" s="19">
        <f t="shared" ref="H45:M45" si="40">H40/162.5</f>
        <v>327.69103623649085</v>
      </c>
      <c r="I45" s="19">
        <f t="shared" si="40"/>
        <v>329.81012926467474</v>
      </c>
      <c r="J45" s="19">
        <f t="shared" si="40"/>
        <v>331.9292222928587</v>
      </c>
      <c r="K45" s="19">
        <f t="shared" si="40"/>
        <v>334.04831532104265</v>
      </c>
      <c r="L45" s="19">
        <f t="shared" si="40"/>
        <v>336.16740834922655</v>
      </c>
      <c r="M45" s="24">
        <f t="shared" si="40"/>
        <v>338.28650137741045</v>
      </c>
      <c r="N45" s="7"/>
      <c r="O45" s="7"/>
      <c r="P45" s="2"/>
    </row>
    <row r="46" spans="2:16" x14ac:dyDescent="0.2">
      <c r="B46" s="11"/>
      <c r="C46" s="16"/>
      <c r="D46" s="61" t="str">
        <f>D36</f>
        <v>Onshore overtid 50 %</v>
      </c>
      <c r="E46" s="39"/>
      <c r="F46" s="39"/>
      <c r="G46" s="39"/>
      <c r="H46" s="19">
        <f t="shared" ref="H46:M46" si="41">H45*1.5</f>
        <v>491.53655435473627</v>
      </c>
      <c r="I46" s="19">
        <f t="shared" si="41"/>
        <v>494.71519389701211</v>
      </c>
      <c r="J46" s="19">
        <f t="shared" si="41"/>
        <v>497.89383343928807</v>
      </c>
      <c r="K46" s="19">
        <f t="shared" si="41"/>
        <v>501.07247298156398</v>
      </c>
      <c r="L46" s="19">
        <f t="shared" si="41"/>
        <v>504.25111252383982</v>
      </c>
      <c r="M46" s="24">
        <f t="shared" si="41"/>
        <v>507.42975206611567</v>
      </c>
      <c r="N46" s="7"/>
      <c r="O46" s="7"/>
      <c r="P46" s="2"/>
    </row>
    <row r="47" spans="2:16" ht="15" thickBot="1" x14ac:dyDescent="0.25">
      <c r="B47" s="13"/>
      <c r="C47" s="9"/>
      <c r="D47" s="62" t="str">
        <f>D37</f>
        <v>Onshore overtid 100 %</v>
      </c>
      <c r="E47" s="40"/>
      <c r="F47" s="40"/>
      <c r="G47" s="40"/>
      <c r="H47" s="25">
        <f t="shared" ref="H47:M47" si="42">H45*2</f>
        <v>655.38207247298169</v>
      </c>
      <c r="I47" s="25">
        <f t="shared" si="42"/>
        <v>659.62025852934948</v>
      </c>
      <c r="J47" s="25">
        <f t="shared" si="42"/>
        <v>663.85844458571739</v>
      </c>
      <c r="K47" s="25">
        <f t="shared" si="42"/>
        <v>668.0966306420853</v>
      </c>
      <c r="L47" s="25">
        <f t="shared" si="42"/>
        <v>672.3348166984531</v>
      </c>
      <c r="M47" s="26">
        <f t="shared" si="42"/>
        <v>676.57300275482089</v>
      </c>
      <c r="N47" s="7"/>
      <c r="O47" s="7"/>
      <c r="P47" s="2"/>
    </row>
    <row r="48" spans="2:16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" x14ac:dyDescent="0.25">
      <c r="B49" s="67" t="s">
        <v>38</v>
      </c>
      <c r="C49" s="68"/>
      <c r="D49" s="69"/>
      <c r="E49" s="6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2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2">
      <c r="B51" s="2" t="s">
        <v>26</v>
      </c>
      <c r="D51" s="2"/>
      <c r="E51" s="2"/>
      <c r="F51" s="2"/>
      <c r="G51" s="2"/>
      <c r="H51" s="2"/>
      <c r="I51" s="1"/>
      <c r="J51" s="1"/>
      <c r="K51" s="1"/>
      <c r="L51" s="1"/>
      <c r="M51" s="1"/>
      <c r="N51" s="2"/>
      <c r="O51" s="2"/>
      <c r="P51" s="2"/>
    </row>
    <row r="52" spans="2:16" x14ac:dyDescent="0.2">
      <c r="B52" s="2" t="s">
        <v>27</v>
      </c>
      <c r="D52" s="2"/>
      <c r="E52" s="2"/>
      <c r="F52" s="2"/>
      <c r="G52" s="2"/>
      <c r="H52" s="2"/>
      <c r="I52" s="5"/>
      <c r="J52" s="5"/>
      <c r="K52" s="5"/>
      <c r="L52" s="5"/>
      <c r="M52" s="5"/>
      <c r="N52" s="2"/>
      <c r="O52" s="2"/>
      <c r="P52" s="2"/>
    </row>
    <row r="53" spans="2:16" x14ac:dyDescent="0.2">
      <c r="B53" s="2" t="s">
        <v>28</v>
      </c>
      <c r="D53" s="2"/>
      <c r="E53" s="2"/>
      <c r="F53" s="2"/>
      <c r="G53" s="2"/>
      <c r="H53" s="2"/>
      <c r="I53" s="5"/>
      <c r="J53" s="5"/>
      <c r="K53" s="5"/>
      <c r="L53" s="5"/>
      <c r="M53" s="5"/>
      <c r="N53" s="2"/>
      <c r="O53" s="2"/>
      <c r="P53" s="2"/>
    </row>
    <row r="54" spans="2:16" x14ac:dyDescent="0.2">
      <c r="B54" s="2" t="s">
        <v>29</v>
      </c>
      <c r="D54" s="2"/>
      <c r="E54" s="2"/>
      <c r="F54" s="2"/>
      <c r="G54" s="2"/>
      <c r="H54" s="2"/>
      <c r="I54" s="5"/>
      <c r="J54" s="5"/>
      <c r="K54" s="5"/>
      <c r="L54" s="5"/>
      <c r="M54" s="5"/>
      <c r="N54" s="2"/>
      <c r="O54" s="2"/>
      <c r="P54" s="2"/>
    </row>
    <row r="55" spans="2:16" x14ac:dyDescent="0.2">
      <c r="B55" s="2"/>
      <c r="C55" s="2"/>
      <c r="D55" s="2"/>
      <c r="E55" s="2"/>
      <c r="F55" s="2"/>
      <c r="G55" s="2"/>
      <c r="H55" s="2"/>
      <c r="I55" s="5"/>
      <c r="J55" s="5"/>
      <c r="K55" s="5"/>
      <c r="L55" s="5"/>
      <c r="M55" s="5"/>
      <c r="N55" s="2"/>
      <c r="O55" s="2"/>
      <c r="P55" s="2"/>
    </row>
    <row r="56" spans="2:16" x14ac:dyDescent="0.2">
      <c r="B56" s="2" t="s">
        <v>30</v>
      </c>
      <c r="D56" s="2"/>
      <c r="E56" s="2"/>
      <c r="F56" s="2"/>
      <c r="G56" s="2"/>
      <c r="H56" s="2"/>
      <c r="I56" s="5"/>
      <c r="J56" s="5"/>
      <c r="K56" s="5"/>
      <c r="L56" s="5"/>
      <c r="M56" s="5"/>
      <c r="N56" s="2"/>
      <c r="O56" s="2"/>
      <c r="P56" s="2"/>
    </row>
    <row r="57" spans="2:16" x14ac:dyDescent="0.2">
      <c r="B57" s="2" t="s">
        <v>31</v>
      </c>
      <c r="D57" s="2"/>
      <c r="E57" s="2"/>
      <c r="F57" s="2"/>
      <c r="G57" s="2"/>
      <c r="H57" s="2"/>
      <c r="I57" s="5"/>
      <c r="J57" s="5"/>
      <c r="K57" s="5"/>
      <c r="L57" s="5"/>
      <c r="M57" s="5"/>
      <c r="N57" s="2"/>
      <c r="O57" s="2"/>
      <c r="P57" s="2"/>
    </row>
    <row r="58" spans="2:16" x14ac:dyDescent="0.2">
      <c r="B58" s="2" t="s">
        <v>32</v>
      </c>
      <c r="D58" s="2"/>
      <c r="E58" s="2"/>
      <c r="F58" s="2"/>
      <c r="G58" s="2"/>
      <c r="H58" s="2"/>
      <c r="I58" s="5"/>
      <c r="J58" s="5"/>
      <c r="K58" s="5"/>
      <c r="L58" s="5"/>
      <c r="M58" s="5"/>
      <c r="N58" s="2"/>
      <c r="O58" s="2"/>
      <c r="P58" s="2"/>
    </row>
    <row r="59" spans="2:16" x14ac:dyDescent="0.2">
      <c r="B59" s="2" t="s">
        <v>33</v>
      </c>
      <c r="D59" s="2"/>
      <c r="E59" s="2"/>
      <c r="F59" s="2"/>
      <c r="G59" s="2"/>
      <c r="H59" s="2"/>
      <c r="I59" s="5"/>
      <c r="J59" s="5"/>
      <c r="K59" s="5"/>
      <c r="L59" s="5"/>
      <c r="M59" s="5"/>
      <c r="N59" s="2"/>
      <c r="O59" s="2"/>
      <c r="P59" s="2"/>
    </row>
    <row r="60" spans="2:16" x14ac:dyDescent="0.2">
      <c r="B60" s="2"/>
      <c r="C60" s="2"/>
      <c r="D60" s="2"/>
      <c r="E60" s="2"/>
      <c r="F60" s="2"/>
      <c r="G60" s="2"/>
      <c r="H60" s="2"/>
      <c r="I60" s="5"/>
      <c r="J60" s="5"/>
      <c r="K60" s="5"/>
      <c r="L60" s="5"/>
      <c r="M60" s="5"/>
      <c r="N60" s="2"/>
      <c r="O60" s="2"/>
      <c r="P60" s="2"/>
    </row>
  </sheetData>
  <mergeCells count="1">
    <mergeCell ref="B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EF1D-99FC-4678-A1B7-E56FC8F90046}">
  <sheetPr codeName="Sheet3"/>
  <dimension ref="B2:S60"/>
  <sheetViews>
    <sheetView zoomScale="80" zoomScaleNormal="80" workbookViewId="0">
      <selection activeCell="B7" sqref="B7"/>
    </sheetView>
  </sheetViews>
  <sheetFormatPr baseColWidth="10" defaultColWidth="8.88671875" defaultRowHeight="14.25" x14ac:dyDescent="0.2"/>
  <cols>
    <col min="1" max="1" width="2.21875" customWidth="1"/>
    <col min="2" max="2" width="4.33203125" customWidth="1"/>
    <col min="3" max="3" width="16.77734375" bestFit="1" customWidth="1"/>
    <col min="4" max="4" width="31.21875" bestFit="1" customWidth="1"/>
    <col min="16" max="16" width="2" customWidth="1"/>
    <col min="17" max="17" width="12.44140625" bestFit="1" customWidth="1"/>
  </cols>
  <sheetData>
    <row r="2" spans="2:19" ht="23.25" x14ac:dyDescent="0.35">
      <c r="C2" s="70" t="s">
        <v>34</v>
      </c>
      <c r="F2" s="43"/>
    </row>
    <row r="3" spans="2:19" ht="15" thickBot="1" x14ac:dyDescent="0.25"/>
    <row r="4" spans="2:19" x14ac:dyDescent="0.2">
      <c r="B4" s="72" t="s">
        <v>39</v>
      </c>
      <c r="C4" s="73"/>
      <c r="D4" s="74"/>
      <c r="E4" s="42"/>
      <c r="F4" s="42"/>
      <c r="G4" s="42"/>
      <c r="H4" s="42"/>
      <c r="I4" s="42"/>
      <c r="J4" s="42"/>
      <c r="K4" s="42"/>
      <c r="L4" s="42"/>
      <c r="M4" s="42"/>
      <c r="N4" s="42"/>
      <c r="O4" s="41"/>
      <c r="Q4" s="55" t="s">
        <v>0</v>
      </c>
    </row>
    <row r="5" spans="2:19" x14ac:dyDescent="0.2">
      <c r="B5" s="75"/>
      <c r="C5" s="76"/>
      <c r="D5" s="77"/>
      <c r="E5" s="47" t="s">
        <v>36</v>
      </c>
      <c r="F5" s="47"/>
      <c r="H5" s="48"/>
      <c r="I5" s="48">
        <v>0.47</v>
      </c>
      <c r="N5" s="33"/>
      <c r="O5" s="34"/>
      <c r="P5" s="2"/>
      <c r="Q5" s="56" t="s">
        <v>1</v>
      </c>
    </row>
    <row r="6" spans="2:19" ht="15" thickBot="1" x14ac:dyDescent="0.25">
      <c r="B6" s="78"/>
      <c r="C6" s="79"/>
      <c r="D6" s="8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"/>
      <c r="Q6" s="57"/>
    </row>
    <row r="7" spans="2:19" ht="15" thickBot="1" x14ac:dyDescent="0.25">
      <c r="B7" s="32"/>
      <c r="C7" s="35" t="s">
        <v>2</v>
      </c>
      <c r="D7" s="46" t="s">
        <v>3</v>
      </c>
      <c r="E7" s="29">
        <v>2</v>
      </c>
      <c r="F7" s="44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28">
        <v>12</v>
      </c>
      <c r="P7" s="2"/>
      <c r="Q7" s="49" t="s">
        <v>4</v>
      </c>
    </row>
    <row r="8" spans="2:19" x14ac:dyDescent="0.2">
      <c r="B8" s="11"/>
      <c r="C8" s="15"/>
      <c r="D8" s="58" t="s">
        <v>6</v>
      </c>
      <c r="E8" s="45"/>
      <c r="F8" s="36"/>
      <c r="G8" s="36"/>
      <c r="H8" s="20">
        <f>'Wireline offshore'!H8</f>
        <v>892198</v>
      </c>
      <c r="I8" s="20">
        <f>'Wireline offshore'!I8</f>
        <v>897198</v>
      </c>
      <c r="J8" s="20">
        <f>'Wireline offshore'!J8</f>
        <v>902198</v>
      </c>
      <c r="K8" s="20">
        <f>'Wireline offshore'!K8</f>
        <v>907198</v>
      </c>
      <c r="L8" s="20">
        <f>'Wireline offshore'!L8</f>
        <v>912198</v>
      </c>
      <c r="M8" s="20">
        <f>'Wireline offshore'!M8</f>
        <v>917198</v>
      </c>
      <c r="N8" s="20">
        <f>'Wireline offshore'!N8</f>
        <v>922198</v>
      </c>
      <c r="O8" s="20">
        <f>'Wireline offshore'!O8</f>
        <v>927198</v>
      </c>
      <c r="P8" s="2"/>
      <c r="Q8" s="54">
        <v>1000152</v>
      </c>
    </row>
    <row r="9" spans="2:19" x14ac:dyDescent="0.2">
      <c r="B9" s="11"/>
      <c r="C9" s="3"/>
      <c r="D9" s="59" t="s">
        <v>8</v>
      </c>
      <c r="E9" s="37"/>
      <c r="F9" s="37"/>
      <c r="G9" s="37"/>
      <c r="H9" s="17">
        <f t="shared" ref="H9:O9" si="0">(H8-H8/(1+$I$5))/146</f>
        <v>1953.8396235206412</v>
      </c>
      <c r="I9" s="17">
        <f t="shared" si="0"/>
        <v>1964.7892088342182</v>
      </c>
      <c r="J9" s="17">
        <f t="shared" si="0"/>
        <v>1975.7387941477962</v>
      </c>
      <c r="K9" s="17">
        <f t="shared" si="0"/>
        <v>1986.6883794613739</v>
      </c>
      <c r="L9" s="17">
        <f t="shared" si="0"/>
        <v>1997.6379647749509</v>
      </c>
      <c r="M9" s="17">
        <f t="shared" si="0"/>
        <v>2008.5875500885288</v>
      </c>
      <c r="N9" s="17">
        <f t="shared" si="0"/>
        <v>2019.5371354021058</v>
      </c>
      <c r="O9" s="22">
        <f t="shared" si="0"/>
        <v>2030.4867207156838</v>
      </c>
      <c r="P9" s="2"/>
      <c r="Q9" s="50">
        <f>(Q8-Q8/(1+$I$5))/146</f>
        <v>2190.2499301090297</v>
      </c>
    </row>
    <row r="10" spans="2:19" ht="18" x14ac:dyDescent="0.2">
      <c r="B10" s="12" t="s">
        <v>9</v>
      </c>
      <c r="C10" s="6"/>
      <c r="D10" s="60" t="s">
        <v>10</v>
      </c>
      <c r="E10" s="38"/>
      <c r="F10" s="38"/>
      <c r="G10" s="38"/>
      <c r="H10" s="18">
        <f t="shared" ref="H10:O10" si="1">(H8-(146*H9))/12</f>
        <v>50578.117913832197</v>
      </c>
      <c r="I10" s="18">
        <f t="shared" si="1"/>
        <v>50861.564625850348</v>
      </c>
      <c r="J10" s="18">
        <f t="shared" si="1"/>
        <v>51145.011337868484</v>
      </c>
      <c r="K10" s="18">
        <f t="shared" si="1"/>
        <v>51428.45804988662</v>
      </c>
      <c r="L10" s="18">
        <f t="shared" si="1"/>
        <v>51711.904761904763</v>
      </c>
      <c r="M10" s="18">
        <f t="shared" si="1"/>
        <v>51995.351473922899</v>
      </c>
      <c r="N10" s="18">
        <f t="shared" si="1"/>
        <v>52278.798185941043</v>
      </c>
      <c r="O10" s="23">
        <f t="shared" si="1"/>
        <v>52562.244897959179</v>
      </c>
      <c r="P10" s="2"/>
      <c r="Q10" s="51">
        <f t="shared" ref="Q10" si="2">(Q8-(146*Q9))/12</f>
        <v>56697.959183673469</v>
      </c>
    </row>
    <row r="11" spans="2:19" x14ac:dyDescent="0.2">
      <c r="B11" s="11"/>
      <c r="C11" s="6"/>
      <c r="D11" s="59" t="s">
        <v>11</v>
      </c>
      <c r="E11" s="37"/>
      <c r="F11" s="37"/>
      <c r="G11" s="37"/>
      <c r="H11" s="17">
        <f t="shared" ref="H11:O11" si="3">H10*47.08/52.14</f>
        <v>45669.692968607975</v>
      </c>
      <c r="I11" s="17">
        <f t="shared" si="3"/>
        <v>45925.632193805795</v>
      </c>
      <c r="J11" s="17">
        <f t="shared" si="3"/>
        <v>46181.571419003609</v>
      </c>
      <c r="K11" s="17">
        <f t="shared" si="3"/>
        <v>46437.510644201415</v>
      </c>
      <c r="L11" s="17">
        <f t="shared" si="3"/>
        <v>46693.449869399235</v>
      </c>
      <c r="M11" s="17">
        <f t="shared" si="3"/>
        <v>46949.389094597049</v>
      </c>
      <c r="N11" s="17">
        <f t="shared" si="3"/>
        <v>47205.328319794862</v>
      </c>
      <c r="O11" s="22">
        <f t="shared" si="3"/>
        <v>47461.267544992676</v>
      </c>
      <c r="P11" s="2"/>
      <c r="Q11" s="50">
        <f>Q10*47.08/52.14</f>
        <v>51195.625592008953</v>
      </c>
    </row>
    <row r="12" spans="2:19" x14ac:dyDescent="0.2">
      <c r="B12" s="11"/>
      <c r="C12" s="6"/>
      <c r="D12" s="59" t="s">
        <v>12</v>
      </c>
      <c r="E12" s="37"/>
      <c r="F12" s="37"/>
      <c r="G12" s="37"/>
      <c r="H12" s="17">
        <f>H8/12/52.14*47.08*(1-0.0771)</f>
        <v>61958.382671870604</v>
      </c>
      <c r="I12" s="17">
        <f t="shared" ref="I12:O12" si="4">I8/12/52.14*47.08*(1-0.0771)</f>
        <v>62305.605948945151</v>
      </c>
      <c r="J12" s="17">
        <f t="shared" si="4"/>
        <v>62652.82922601969</v>
      </c>
      <c r="K12" s="17">
        <f t="shared" si="4"/>
        <v>63000.05250309423</v>
      </c>
      <c r="L12" s="17">
        <f t="shared" si="4"/>
        <v>63347.275780168784</v>
      </c>
      <c r="M12" s="17">
        <f t="shared" si="4"/>
        <v>63694.499057243323</v>
      </c>
      <c r="N12" s="17">
        <f t="shared" si="4"/>
        <v>64041.722334317863</v>
      </c>
      <c r="O12" s="22">
        <f t="shared" si="4"/>
        <v>64388.945611392402</v>
      </c>
      <c r="P12" s="2"/>
      <c r="Q12" s="50">
        <f>Q8/12/52.14*47.08*(1-0.0771)</f>
        <v>69455.211002531636</v>
      </c>
      <c r="S12" s="65"/>
    </row>
    <row r="13" spans="2:19" x14ac:dyDescent="0.2">
      <c r="B13" s="14"/>
      <c r="C13" s="6"/>
      <c r="D13" s="59" t="s">
        <v>13</v>
      </c>
      <c r="E13" s="39"/>
      <c r="F13" s="39"/>
      <c r="G13" s="39"/>
      <c r="H13" s="19">
        <f t="shared" ref="H13:O13" si="5">H8/1752</f>
        <v>509.24543378995435</v>
      </c>
      <c r="I13" s="19">
        <f t="shared" si="5"/>
        <v>512.09931506849318</v>
      </c>
      <c r="J13" s="19">
        <f t="shared" si="5"/>
        <v>514.95319634703196</v>
      </c>
      <c r="K13" s="19">
        <f t="shared" si="5"/>
        <v>517.80707762557074</v>
      </c>
      <c r="L13" s="19">
        <f t="shared" si="5"/>
        <v>520.66095890410963</v>
      </c>
      <c r="M13" s="19">
        <f t="shared" si="5"/>
        <v>523.51484018264841</v>
      </c>
      <c r="N13" s="19">
        <f t="shared" si="5"/>
        <v>526.36872146118719</v>
      </c>
      <c r="O13" s="24">
        <f t="shared" si="5"/>
        <v>529.22260273972597</v>
      </c>
      <c r="P13" s="2"/>
      <c r="Q13" s="52">
        <f>Q8/1752</f>
        <v>570.86301369863008</v>
      </c>
    </row>
    <row r="14" spans="2:19" ht="18" x14ac:dyDescent="0.2">
      <c r="B14" s="12"/>
      <c r="C14" s="6"/>
      <c r="D14" s="59" t="s">
        <v>14</v>
      </c>
      <c r="E14" s="39"/>
      <c r="F14" s="39"/>
      <c r="G14" s="39"/>
      <c r="H14" s="19">
        <f t="shared" ref="H14:O14" si="6">H13*1.65</f>
        <v>840.25496575342459</v>
      </c>
      <c r="I14" s="19">
        <f t="shared" si="6"/>
        <v>844.96386986301366</v>
      </c>
      <c r="J14" s="19">
        <f t="shared" si="6"/>
        <v>849.67277397260273</v>
      </c>
      <c r="K14" s="19">
        <f t="shared" si="6"/>
        <v>854.38167808219168</v>
      </c>
      <c r="L14" s="19">
        <f t="shared" si="6"/>
        <v>859.09058219178087</v>
      </c>
      <c r="M14" s="19">
        <f t="shared" si="6"/>
        <v>863.79948630136983</v>
      </c>
      <c r="N14" s="19">
        <f t="shared" si="6"/>
        <v>868.50839041095878</v>
      </c>
      <c r="O14" s="24">
        <f t="shared" si="6"/>
        <v>873.21729452054785</v>
      </c>
      <c r="P14" s="2"/>
      <c r="Q14" s="52">
        <f>Q13*1.65</f>
        <v>941.92397260273958</v>
      </c>
    </row>
    <row r="15" spans="2:19" ht="18" x14ac:dyDescent="0.2">
      <c r="B15" s="12"/>
      <c r="C15" s="6"/>
      <c r="D15" s="59" t="s">
        <v>15</v>
      </c>
      <c r="E15" s="39"/>
      <c r="F15" s="39"/>
      <c r="G15" s="39"/>
      <c r="H15" s="19">
        <f t="shared" ref="H15:O15" si="7">H10/162.5</f>
        <v>311.24995639281354</v>
      </c>
      <c r="I15" s="19">
        <f t="shared" si="7"/>
        <v>312.99424385138673</v>
      </c>
      <c r="J15" s="19">
        <f t="shared" si="7"/>
        <v>314.73853130995991</v>
      </c>
      <c r="K15" s="19">
        <f t="shared" si="7"/>
        <v>316.48281876853304</v>
      </c>
      <c r="L15" s="19">
        <f t="shared" si="7"/>
        <v>318.22710622710622</v>
      </c>
      <c r="M15" s="19">
        <f t="shared" si="7"/>
        <v>319.9713936856794</v>
      </c>
      <c r="N15" s="19">
        <f t="shared" si="7"/>
        <v>321.71568114425258</v>
      </c>
      <c r="O15" s="24">
        <f t="shared" si="7"/>
        <v>323.45996860282571</v>
      </c>
      <c r="P15" s="2"/>
      <c r="Q15" s="52">
        <f t="shared" ref="Q15" si="8">Q10/162.5</f>
        <v>348.9105180533752</v>
      </c>
    </row>
    <row r="16" spans="2:19" ht="18" x14ac:dyDescent="0.2">
      <c r="B16" s="12"/>
      <c r="C16" s="6"/>
      <c r="D16" s="61" t="s">
        <v>16</v>
      </c>
      <c r="E16" s="39"/>
      <c r="F16" s="39"/>
      <c r="G16" s="39"/>
      <c r="H16" s="19">
        <f t="shared" ref="H16:O16" si="9">H15*1.5</f>
        <v>466.87493458922029</v>
      </c>
      <c r="I16" s="19">
        <f t="shared" si="9"/>
        <v>469.49136577708009</v>
      </c>
      <c r="J16" s="19">
        <f t="shared" si="9"/>
        <v>472.10779696493989</v>
      </c>
      <c r="K16" s="19">
        <f t="shared" si="9"/>
        <v>474.72422815279958</v>
      </c>
      <c r="L16" s="19">
        <f t="shared" si="9"/>
        <v>477.34065934065933</v>
      </c>
      <c r="M16" s="19">
        <f t="shared" si="9"/>
        <v>479.95709052851907</v>
      </c>
      <c r="N16" s="19">
        <f t="shared" si="9"/>
        <v>482.57352171637888</v>
      </c>
      <c r="O16" s="24">
        <f t="shared" si="9"/>
        <v>485.18995290423857</v>
      </c>
      <c r="P16" s="2"/>
      <c r="Q16" s="52">
        <f t="shared" ref="Q16" si="10">Q15*1.5</f>
        <v>523.3657770800628</v>
      </c>
    </row>
    <row r="17" spans="2:17" ht="15" thickBot="1" x14ac:dyDescent="0.25">
      <c r="B17" s="13"/>
      <c r="C17" s="8"/>
      <c r="D17" s="62" t="s">
        <v>17</v>
      </c>
      <c r="E17" s="40"/>
      <c r="F17" s="40"/>
      <c r="G17" s="40"/>
      <c r="H17" s="25">
        <f t="shared" ref="H17:O17" si="11">H15*2</f>
        <v>622.49991278562709</v>
      </c>
      <c r="I17" s="25">
        <f t="shared" si="11"/>
        <v>625.98848770277345</v>
      </c>
      <c r="J17" s="25">
        <f t="shared" si="11"/>
        <v>629.47706261991982</v>
      </c>
      <c r="K17" s="25">
        <f t="shared" si="11"/>
        <v>632.96563753706607</v>
      </c>
      <c r="L17" s="25">
        <f t="shared" si="11"/>
        <v>636.45421245421244</v>
      </c>
      <c r="M17" s="25">
        <f t="shared" si="11"/>
        <v>639.9427873713588</v>
      </c>
      <c r="N17" s="25">
        <f t="shared" si="11"/>
        <v>643.43136228850517</v>
      </c>
      <c r="O17" s="26">
        <f t="shared" si="11"/>
        <v>646.91993720565142</v>
      </c>
      <c r="P17" s="2"/>
      <c r="Q17" s="53">
        <f t="shared" ref="Q17" si="12">Q15*2</f>
        <v>697.8210361067504</v>
      </c>
    </row>
    <row r="18" spans="2:17" x14ac:dyDescent="0.2">
      <c r="B18" s="10"/>
      <c r="C18" s="3"/>
      <c r="D18" s="63" t="str">
        <f>D8</f>
        <v>Årslønn</v>
      </c>
      <c r="E18" s="36"/>
      <c r="F18" s="36"/>
      <c r="G18" s="36"/>
      <c r="H18" s="20">
        <f>'Wireline offshore'!H18</f>
        <v>864381</v>
      </c>
      <c r="I18" s="20">
        <f>'Wireline offshore'!I18</f>
        <v>869381</v>
      </c>
      <c r="J18" s="20">
        <f>'Wireline offshore'!J18</f>
        <v>874381</v>
      </c>
      <c r="K18" s="20">
        <f>'Wireline offshore'!K18</f>
        <v>879381</v>
      </c>
      <c r="L18" s="20">
        <f>'Wireline offshore'!L18</f>
        <v>884381</v>
      </c>
      <c r="M18" s="20">
        <f>'Wireline offshore'!M18</f>
        <v>889381</v>
      </c>
      <c r="N18" s="20">
        <f>'Wireline offshore'!N18</f>
        <v>894381</v>
      </c>
      <c r="O18" s="20">
        <f>'Wireline offshore'!O18</f>
        <v>899381</v>
      </c>
      <c r="P18" s="2"/>
    </row>
    <row r="19" spans="2:17" x14ac:dyDescent="0.2">
      <c r="B19" s="11"/>
      <c r="C19" s="3"/>
      <c r="D19" s="59" t="str">
        <f>D9</f>
        <v>Daglig sokkelkompensasjon</v>
      </c>
      <c r="E19" s="37"/>
      <c r="F19" s="37"/>
      <c r="G19" s="37"/>
      <c r="H19" s="17">
        <f t="shared" ref="H19:O19" si="13">(H18-H18/(1+$I$5))/146</f>
        <v>1892.9227005870844</v>
      </c>
      <c r="I19" s="17">
        <f t="shared" si="13"/>
        <v>1903.8722859006614</v>
      </c>
      <c r="J19" s="17">
        <f t="shared" si="13"/>
        <v>1914.8218712142393</v>
      </c>
      <c r="K19" s="17">
        <f t="shared" si="13"/>
        <v>1925.7714565278163</v>
      </c>
      <c r="L19" s="17">
        <f t="shared" si="13"/>
        <v>1936.7210418413943</v>
      </c>
      <c r="M19" s="17">
        <f t="shared" si="13"/>
        <v>1947.6706271549713</v>
      </c>
      <c r="N19" s="17">
        <f t="shared" si="13"/>
        <v>1958.620212468549</v>
      </c>
      <c r="O19" s="22">
        <f t="shared" si="13"/>
        <v>1969.5697977821262</v>
      </c>
      <c r="P19" s="2"/>
    </row>
    <row r="20" spans="2:17" ht="18" x14ac:dyDescent="0.2">
      <c r="B20" s="12" t="s">
        <v>20</v>
      </c>
      <c r="C20" s="3"/>
      <c r="D20" s="64" t="str">
        <f>D10</f>
        <v>Månedslønn</v>
      </c>
      <c r="E20" s="38"/>
      <c r="F20" s="38"/>
      <c r="G20" s="38"/>
      <c r="H20" s="18">
        <f t="shared" ref="H20:O20" si="14">(H18-(146*H19))/12</f>
        <v>49001.190476190473</v>
      </c>
      <c r="I20" s="18">
        <f t="shared" si="14"/>
        <v>49284.637188208617</v>
      </c>
      <c r="J20" s="18">
        <f t="shared" si="14"/>
        <v>49568.083900226753</v>
      </c>
      <c r="K20" s="18">
        <f t="shared" si="14"/>
        <v>49851.530612244904</v>
      </c>
      <c r="L20" s="18">
        <f t="shared" si="14"/>
        <v>50134.97732426304</v>
      </c>
      <c r="M20" s="18">
        <f t="shared" si="14"/>
        <v>50418.424036281183</v>
      </c>
      <c r="N20" s="18">
        <f t="shared" si="14"/>
        <v>50701.87074829932</v>
      </c>
      <c r="O20" s="23">
        <f t="shared" si="14"/>
        <v>50985.317460317463</v>
      </c>
      <c r="P20" s="2"/>
    </row>
    <row r="21" spans="2:17" x14ac:dyDescent="0.2">
      <c r="B21" s="11"/>
      <c r="C21" s="3"/>
      <c r="D21" s="59" t="str">
        <f>D11</f>
        <v>Justert månedslønn</v>
      </c>
      <c r="E21" s="37"/>
      <c r="F21" s="38"/>
      <c r="G21" s="37"/>
      <c r="H21" s="17">
        <f t="shared" ref="H21:O21" si="15">H20*47.08/52.14</f>
        <v>44245.800683142457</v>
      </c>
      <c r="I21" s="17">
        <f t="shared" si="15"/>
        <v>44501.739908340263</v>
      </c>
      <c r="J21" s="17">
        <f t="shared" si="15"/>
        <v>44757.679133538077</v>
      </c>
      <c r="K21" s="17">
        <f t="shared" si="15"/>
        <v>45013.618358735905</v>
      </c>
      <c r="L21" s="17">
        <f t="shared" si="15"/>
        <v>45269.557583933718</v>
      </c>
      <c r="M21" s="17">
        <f t="shared" si="15"/>
        <v>45525.496809131524</v>
      </c>
      <c r="N21" s="17">
        <f t="shared" si="15"/>
        <v>45781.436034329337</v>
      </c>
      <c r="O21" s="22">
        <f t="shared" si="15"/>
        <v>46037.375259527165</v>
      </c>
      <c r="P21" s="2"/>
    </row>
    <row r="22" spans="2:17" x14ac:dyDescent="0.2">
      <c r="B22" s="11"/>
      <c r="C22" s="3"/>
      <c r="D22" s="59" t="s">
        <v>12</v>
      </c>
      <c r="E22" s="37"/>
      <c r="F22" s="37"/>
      <c r="G22" s="37"/>
      <c r="H22" s="17">
        <f>H18/12/52.14*47.08*(1-0.0771)</f>
        <v>60026.640692194094</v>
      </c>
      <c r="I22" s="17">
        <f t="shared" ref="I22:O22" si="16">I18/12/52.14*47.08*(1-0.0771)</f>
        <v>60373.863969268641</v>
      </c>
      <c r="J22" s="17">
        <f t="shared" si="16"/>
        <v>60721.087246343173</v>
      </c>
      <c r="K22" s="17">
        <f>K18/12/52.14*47.08*(1-0.0771)</f>
        <v>61068.31052341772</v>
      </c>
      <c r="L22" s="17">
        <f t="shared" si="16"/>
        <v>61415.533800492274</v>
      </c>
      <c r="M22" s="17">
        <f t="shared" si="16"/>
        <v>61762.757077566814</v>
      </c>
      <c r="N22" s="17">
        <f t="shared" si="16"/>
        <v>62109.980354641353</v>
      </c>
      <c r="O22" s="22">
        <f t="shared" si="16"/>
        <v>62457.203631715893</v>
      </c>
      <c r="P22" s="2"/>
    </row>
    <row r="23" spans="2:17" x14ac:dyDescent="0.2">
      <c r="B23" s="11"/>
      <c r="C23" s="3"/>
      <c r="D23" s="59" t="str">
        <f t="shared" ref="D23:D31" si="17">D13</f>
        <v>Offshore pr. time</v>
      </c>
      <c r="E23" s="39"/>
      <c r="F23" s="39"/>
      <c r="G23" s="39"/>
      <c r="H23" s="19">
        <f t="shared" ref="H23:O23" si="18">H18/1752</f>
        <v>493.36815068493149</v>
      </c>
      <c r="I23" s="19">
        <f t="shared" si="18"/>
        <v>496.22203196347033</v>
      </c>
      <c r="J23" s="19">
        <f t="shared" si="18"/>
        <v>499.07591324200911</v>
      </c>
      <c r="K23" s="19">
        <f t="shared" si="18"/>
        <v>501.92979452054794</v>
      </c>
      <c r="L23" s="19">
        <f t="shared" si="18"/>
        <v>504.78367579908678</v>
      </c>
      <c r="M23" s="19">
        <f t="shared" si="18"/>
        <v>507.63755707762556</v>
      </c>
      <c r="N23" s="19">
        <f t="shared" si="18"/>
        <v>510.49143835616439</v>
      </c>
      <c r="O23" s="24">
        <f t="shared" si="18"/>
        <v>513.34531963470317</v>
      </c>
      <c r="P23" s="2"/>
    </row>
    <row r="24" spans="2:17" x14ac:dyDescent="0.2">
      <c r="B24" s="14"/>
      <c r="C24" s="11"/>
      <c r="D24" s="59" t="str">
        <f t="shared" si="17"/>
        <v>Offshore overtid pr. time</v>
      </c>
      <c r="E24" s="39"/>
      <c r="F24" s="39"/>
      <c r="G24" s="39"/>
      <c r="H24" s="19">
        <f t="shared" ref="H24:O24" si="19">H23*1.65</f>
        <v>814.05744863013695</v>
      </c>
      <c r="I24" s="19">
        <f t="shared" si="19"/>
        <v>818.76635273972602</v>
      </c>
      <c r="J24" s="19">
        <f t="shared" si="19"/>
        <v>823.47525684931497</v>
      </c>
      <c r="K24" s="19">
        <f t="shared" si="19"/>
        <v>828.18416095890404</v>
      </c>
      <c r="L24" s="19">
        <f t="shared" si="19"/>
        <v>832.89306506849312</v>
      </c>
      <c r="M24" s="19">
        <f t="shared" si="19"/>
        <v>837.60196917808207</v>
      </c>
      <c r="N24" s="19">
        <f t="shared" si="19"/>
        <v>842.31087328767126</v>
      </c>
      <c r="O24" s="24">
        <f t="shared" si="19"/>
        <v>847.01977739726021</v>
      </c>
      <c r="P24" s="2"/>
    </row>
    <row r="25" spans="2:17" x14ac:dyDescent="0.2">
      <c r="B25" s="11"/>
      <c r="C25" s="3"/>
      <c r="D25" s="59" t="str">
        <f t="shared" si="17"/>
        <v>Onshore pr. time</v>
      </c>
      <c r="E25" s="39"/>
      <c r="F25" s="39"/>
      <c r="G25" s="39"/>
      <c r="H25" s="19">
        <f t="shared" ref="H25:O25" si="20">H20/162.5</f>
        <v>301.5457875457875</v>
      </c>
      <c r="I25" s="19">
        <f t="shared" si="20"/>
        <v>303.29007500436074</v>
      </c>
      <c r="J25" s="19">
        <f t="shared" si="20"/>
        <v>305.03436246293387</v>
      </c>
      <c r="K25" s="19">
        <f t="shared" si="20"/>
        <v>306.77864992150711</v>
      </c>
      <c r="L25" s="19">
        <f t="shared" si="20"/>
        <v>308.52293738008024</v>
      </c>
      <c r="M25" s="19">
        <f t="shared" si="20"/>
        <v>310.26722483865342</v>
      </c>
      <c r="N25" s="19">
        <f t="shared" si="20"/>
        <v>312.0115122972266</v>
      </c>
      <c r="O25" s="24">
        <f t="shared" si="20"/>
        <v>313.75579975579979</v>
      </c>
      <c r="P25" s="2"/>
    </row>
    <row r="26" spans="2:17" x14ac:dyDescent="0.2">
      <c r="B26" s="11"/>
      <c r="C26" s="3"/>
      <c r="D26" s="61" t="str">
        <f t="shared" si="17"/>
        <v>Onshore overtid 50 %</v>
      </c>
      <c r="E26" s="39"/>
      <c r="F26" s="39"/>
      <c r="G26" s="39"/>
      <c r="H26" s="19">
        <f t="shared" ref="H26:O26" si="21">H25*1.5</f>
        <v>452.31868131868123</v>
      </c>
      <c r="I26" s="19">
        <f t="shared" si="21"/>
        <v>454.93511250654115</v>
      </c>
      <c r="J26" s="19">
        <f t="shared" si="21"/>
        <v>457.55154369440083</v>
      </c>
      <c r="K26" s="19">
        <f t="shared" si="21"/>
        <v>460.16797488226064</v>
      </c>
      <c r="L26" s="19">
        <f t="shared" si="21"/>
        <v>462.78440607012033</v>
      </c>
      <c r="M26" s="19">
        <f t="shared" si="21"/>
        <v>465.40083725798013</v>
      </c>
      <c r="N26" s="19">
        <f t="shared" si="21"/>
        <v>468.01726844583993</v>
      </c>
      <c r="O26" s="24">
        <f t="shared" si="21"/>
        <v>470.63369963369968</v>
      </c>
      <c r="P26" s="2"/>
    </row>
    <row r="27" spans="2:17" ht="15" thickBot="1" x14ac:dyDescent="0.25">
      <c r="B27" s="13"/>
      <c r="C27" s="4"/>
      <c r="D27" s="62" t="str">
        <f t="shared" si="17"/>
        <v>Onshore overtid 100 %</v>
      </c>
      <c r="E27" s="40"/>
      <c r="F27" s="40"/>
      <c r="G27" s="40"/>
      <c r="H27" s="25">
        <f t="shared" ref="H27:O27" si="22">H25*2</f>
        <v>603.09157509157501</v>
      </c>
      <c r="I27" s="25">
        <f t="shared" si="22"/>
        <v>606.58015000872149</v>
      </c>
      <c r="J27" s="25">
        <f t="shared" si="22"/>
        <v>610.06872492586774</v>
      </c>
      <c r="K27" s="25">
        <f t="shared" si="22"/>
        <v>613.55729984301422</v>
      </c>
      <c r="L27" s="25">
        <f t="shared" si="22"/>
        <v>617.04587476016047</v>
      </c>
      <c r="M27" s="25">
        <f t="shared" si="22"/>
        <v>620.53444967730684</v>
      </c>
      <c r="N27" s="25">
        <f t="shared" si="22"/>
        <v>624.0230245944532</v>
      </c>
      <c r="O27" s="26">
        <f t="shared" si="22"/>
        <v>627.51159951159957</v>
      </c>
      <c r="P27" s="2"/>
    </row>
    <row r="28" spans="2:17" x14ac:dyDescent="0.2">
      <c r="B28" s="10"/>
      <c r="C28" s="3"/>
      <c r="D28" s="63" t="str">
        <f t="shared" si="17"/>
        <v>Årslønn</v>
      </c>
      <c r="E28" s="36"/>
      <c r="F28" s="20">
        <f>'Wireline offshore'!F28</f>
        <v>825866</v>
      </c>
      <c r="G28" s="20">
        <f>'Wireline offshore'!G28</f>
        <v>841810</v>
      </c>
      <c r="H28" s="20">
        <f>'Wireline offshore'!H28</f>
        <v>845614</v>
      </c>
      <c r="I28" s="20">
        <f>'Wireline offshore'!I28</f>
        <v>850614</v>
      </c>
      <c r="J28" s="20">
        <f>'Wireline offshore'!J28</f>
        <v>855614</v>
      </c>
      <c r="K28" s="20">
        <f>'Wireline offshore'!K28</f>
        <v>860614</v>
      </c>
      <c r="L28" s="20">
        <f>'Wireline offshore'!L28</f>
        <v>865614</v>
      </c>
      <c r="M28" s="20">
        <f>'Wireline offshore'!M28</f>
        <v>870614</v>
      </c>
      <c r="N28" s="20">
        <f>'Wireline offshore'!N28</f>
        <v>875614</v>
      </c>
      <c r="O28" s="20">
        <f>'Wireline offshore'!O28</f>
        <v>880614</v>
      </c>
      <c r="P28" s="7"/>
    </row>
    <row r="29" spans="2:17" x14ac:dyDescent="0.2">
      <c r="B29" s="11"/>
      <c r="C29" s="3"/>
      <c r="D29" s="59" t="str">
        <f t="shared" si="17"/>
        <v>Daglig sokkelkompensasjon</v>
      </c>
      <c r="E29" s="37"/>
      <c r="F29" s="17">
        <f t="shared" ref="F29:O29" si="23">(F28-F28/(1+$I$5))/146</f>
        <v>1808.5780449165964</v>
      </c>
      <c r="G29" s="17">
        <f t="shared" si="23"/>
        <v>1843.4940825645326</v>
      </c>
      <c r="H29" s="17">
        <f t="shared" si="23"/>
        <v>1851.8245270711025</v>
      </c>
      <c r="I29" s="17">
        <f t="shared" si="23"/>
        <v>1862.7741123846802</v>
      </c>
      <c r="J29" s="17">
        <f t="shared" si="23"/>
        <v>1873.7236976982572</v>
      </c>
      <c r="K29" s="17">
        <f t="shared" si="23"/>
        <v>1884.6732830118351</v>
      </c>
      <c r="L29" s="17">
        <f t="shared" si="23"/>
        <v>1895.6228683254121</v>
      </c>
      <c r="M29" s="17">
        <f t="shared" si="23"/>
        <v>1906.5724536389901</v>
      </c>
      <c r="N29" s="17">
        <f t="shared" si="23"/>
        <v>1917.5220389525671</v>
      </c>
      <c r="O29" s="22">
        <f t="shared" si="23"/>
        <v>1928.471624266145</v>
      </c>
      <c r="P29" s="2"/>
    </row>
    <row r="30" spans="2:17" ht="18" x14ac:dyDescent="0.2">
      <c r="B30" s="12" t="s">
        <v>22</v>
      </c>
      <c r="C30" s="3"/>
      <c r="D30" s="60" t="str">
        <f t="shared" si="17"/>
        <v>Månedslønn</v>
      </c>
      <c r="E30" s="38"/>
      <c r="F30" s="18">
        <f t="shared" ref="F30:O30" si="24">(F28-(146*F29))/12</f>
        <v>46817.800453514741</v>
      </c>
      <c r="G30" s="18">
        <f t="shared" si="24"/>
        <v>47721.655328798188</v>
      </c>
      <c r="H30" s="18">
        <f t="shared" si="24"/>
        <v>47937.30158730159</v>
      </c>
      <c r="I30" s="18">
        <f t="shared" si="24"/>
        <v>48220.748299319726</v>
      </c>
      <c r="J30" s="18">
        <f t="shared" si="24"/>
        <v>48504.19501133787</v>
      </c>
      <c r="K30" s="18">
        <f t="shared" si="24"/>
        <v>48787.641723356006</v>
      </c>
      <c r="L30" s="18">
        <f t="shared" si="24"/>
        <v>49071.088435374149</v>
      </c>
      <c r="M30" s="18">
        <f t="shared" si="24"/>
        <v>49354.535147392286</v>
      </c>
      <c r="N30" s="18">
        <f t="shared" si="24"/>
        <v>49637.981859410436</v>
      </c>
      <c r="O30" s="23">
        <f t="shared" si="24"/>
        <v>49921.428571428572</v>
      </c>
      <c r="P30" s="2"/>
    </row>
    <row r="31" spans="2:17" x14ac:dyDescent="0.2">
      <c r="B31" s="11"/>
      <c r="C31" s="3"/>
      <c r="D31" s="59" t="str">
        <f t="shared" si="17"/>
        <v>Justert månedslønn</v>
      </c>
      <c r="E31" s="37"/>
      <c r="F31" s="17">
        <f t="shared" ref="F31:O31" si="25">F30*47.08/52.14</f>
        <v>42274.300831443688</v>
      </c>
      <c r="G31" s="17">
        <f t="shared" si="25"/>
        <v>43090.439832754484</v>
      </c>
      <c r="H31" s="17">
        <f t="shared" si="25"/>
        <v>43285.158395284976</v>
      </c>
      <c r="I31" s="17">
        <f t="shared" si="25"/>
        <v>43541.097620482789</v>
      </c>
      <c r="J31" s="17">
        <f t="shared" si="25"/>
        <v>43797.03684568061</v>
      </c>
      <c r="K31" s="17">
        <f t="shared" si="25"/>
        <v>44052.976070878416</v>
      </c>
      <c r="L31" s="17">
        <f t="shared" si="25"/>
        <v>44308.915296076237</v>
      </c>
      <c r="M31" s="17">
        <f t="shared" si="25"/>
        <v>44564.85452127405</v>
      </c>
      <c r="N31" s="17">
        <f t="shared" si="25"/>
        <v>44820.793746471871</v>
      </c>
      <c r="O31" s="22">
        <f t="shared" si="25"/>
        <v>45076.732971669684</v>
      </c>
      <c r="P31" s="2"/>
    </row>
    <row r="32" spans="2:17" x14ac:dyDescent="0.2">
      <c r="B32" s="11"/>
      <c r="C32" s="3"/>
      <c r="D32" s="59" t="s">
        <v>12</v>
      </c>
      <c r="E32" s="37"/>
      <c r="F32" s="17">
        <f t="shared" ref="F32:G32" si="26">F28/12/52.14*47.08*(1-0.0771)</f>
        <v>57351.979788888886</v>
      </c>
      <c r="G32" s="17">
        <f t="shared" si="26"/>
        <v>58459.205374824181</v>
      </c>
      <c r="H32" s="17">
        <f>H28/12/52.14*47.08*(1-0.0771)</f>
        <v>58723.372844022495</v>
      </c>
      <c r="I32" s="17">
        <f t="shared" ref="I32:O32" si="27">I28/12/52.14*47.08*(1-0.0771)</f>
        <v>59070.596121097049</v>
      </c>
      <c r="J32" s="17">
        <f>J28/12/52.14*47.08*(1-0.0771)</f>
        <v>59417.819398171596</v>
      </c>
      <c r="K32" s="17">
        <f t="shared" si="27"/>
        <v>59765.042675246135</v>
      </c>
      <c r="L32" s="17">
        <f t="shared" si="27"/>
        <v>60112.265952320675</v>
      </c>
      <c r="M32" s="17">
        <f t="shared" si="27"/>
        <v>60459.489229395222</v>
      </c>
      <c r="N32" s="17">
        <f t="shared" si="27"/>
        <v>60806.712506469754</v>
      </c>
      <c r="O32" s="22">
        <f t="shared" si="27"/>
        <v>61153.935783544308</v>
      </c>
      <c r="P32" s="2"/>
    </row>
    <row r="33" spans="2:16" x14ac:dyDescent="0.2">
      <c r="B33" s="14"/>
      <c r="C33" s="3"/>
      <c r="D33" s="59" t="str">
        <f t="shared" ref="D33:D41" si="28">D23</f>
        <v>Offshore pr. time</v>
      </c>
      <c r="E33" s="39"/>
      <c r="F33" s="19">
        <f t="shared" ref="F33:O33" si="29">F28/1752</f>
        <v>471.384703196347</v>
      </c>
      <c r="G33" s="19">
        <f t="shared" si="29"/>
        <v>480.48515981735159</v>
      </c>
      <c r="H33" s="19">
        <f t="shared" si="29"/>
        <v>482.65639269406392</v>
      </c>
      <c r="I33" s="19">
        <f t="shared" si="29"/>
        <v>485.51027397260276</v>
      </c>
      <c r="J33" s="19">
        <f t="shared" si="29"/>
        <v>488.36415525114154</v>
      </c>
      <c r="K33" s="19">
        <f t="shared" si="29"/>
        <v>491.21803652968038</v>
      </c>
      <c r="L33" s="19">
        <f t="shared" si="29"/>
        <v>494.07191780821915</v>
      </c>
      <c r="M33" s="19">
        <f t="shared" si="29"/>
        <v>496.92579908675799</v>
      </c>
      <c r="N33" s="19">
        <f t="shared" si="29"/>
        <v>499.77968036529683</v>
      </c>
      <c r="O33" s="24">
        <f t="shared" si="29"/>
        <v>502.63356164383561</v>
      </c>
      <c r="P33" s="2"/>
    </row>
    <row r="34" spans="2:16" x14ac:dyDescent="0.2">
      <c r="B34" s="11"/>
      <c r="C34" s="3"/>
      <c r="D34" s="59" t="str">
        <f t="shared" si="28"/>
        <v>Offshore overtid pr. time</v>
      </c>
      <c r="E34" s="39"/>
      <c r="F34" s="19">
        <f t="shared" ref="F34:O34" si="30">F33*1.65</f>
        <v>777.78476027397255</v>
      </c>
      <c r="G34" s="19">
        <f t="shared" si="30"/>
        <v>792.80051369863008</v>
      </c>
      <c r="H34" s="19">
        <f t="shared" si="30"/>
        <v>796.38304794520548</v>
      </c>
      <c r="I34" s="19">
        <f t="shared" si="30"/>
        <v>801.09195205479455</v>
      </c>
      <c r="J34" s="19">
        <f t="shared" si="30"/>
        <v>805.8008561643835</v>
      </c>
      <c r="K34" s="19">
        <f t="shared" si="30"/>
        <v>810.50976027397257</v>
      </c>
      <c r="L34" s="19">
        <f t="shared" si="30"/>
        <v>815.21866438356153</v>
      </c>
      <c r="M34" s="19">
        <f t="shared" si="30"/>
        <v>819.9275684931506</v>
      </c>
      <c r="N34" s="19">
        <f t="shared" si="30"/>
        <v>824.63647260273967</v>
      </c>
      <c r="O34" s="24">
        <f t="shared" si="30"/>
        <v>829.34537671232874</v>
      </c>
      <c r="P34" s="2"/>
    </row>
    <row r="35" spans="2:16" x14ac:dyDescent="0.2">
      <c r="B35" s="11"/>
      <c r="C35" s="3"/>
      <c r="D35" s="59" t="str">
        <f t="shared" si="28"/>
        <v>Onshore pr. time</v>
      </c>
      <c r="E35" s="39"/>
      <c r="F35" s="19">
        <f t="shared" ref="F35:O35" si="31">F30/162.5</f>
        <v>288.1095412523984</v>
      </c>
      <c r="G35" s="19">
        <f t="shared" si="31"/>
        <v>293.67172510029656</v>
      </c>
      <c r="H35" s="19">
        <f t="shared" si="31"/>
        <v>294.99877899877902</v>
      </c>
      <c r="I35" s="19">
        <f t="shared" si="31"/>
        <v>296.74306645735214</v>
      </c>
      <c r="J35" s="19">
        <f t="shared" si="31"/>
        <v>298.48735391592533</v>
      </c>
      <c r="K35" s="19">
        <f t="shared" si="31"/>
        <v>300.23164137449851</v>
      </c>
      <c r="L35" s="19">
        <f t="shared" si="31"/>
        <v>301.97592883307169</v>
      </c>
      <c r="M35" s="19">
        <f t="shared" si="31"/>
        <v>303.72021629164482</v>
      </c>
      <c r="N35" s="19">
        <f t="shared" si="31"/>
        <v>305.46450375021806</v>
      </c>
      <c r="O35" s="24">
        <f t="shared" si="31"/>
        <v>307.20879120879124</v>
      </c>
      <c r="P35" s="2"/>
    </row>
    <row r="36" spans="2:16" x14ac:dyDescent="0.2">
      <c r="B36" s="11"/>
      <c r="C36" s="3"/>
      <c r="D36" s="61" t="str">
        <f t="shared" si="28"/>
        <v>Onshore overtid 50 %</v>
      </c>
      <c r="E36" s="39"/>
      <c r="F36" s="19">
        <f t="shared" ref="F36:O36" si="32">F35*1.5</f>
        <v>432.16431187859757</v>
      </c>
      <c r="G36" s="19">
        <f t="shared" si="32"/>
        <v>440.50758765044486</v>
      </c>
      <c r="H36" s="19">
        <f t="shared" si="32"/>
        <v>442.49816849816852</v>
      </c>
      <c r="I36" s="19">
        <f t="shared" si="32"/>
        <v>445.11459968602821</v>
      </c>
      <c r="J36" s="19">
        <f t="shared" si="32"/>
        <v>447.73103087388802</v>
      </c>
      <c r="K36" s="19">
        <f t="shared" si="32"/>
        <v>450.34746206174776</v>
      </c>
      <c r="L36" s="19">
        <f t="shared" si="32"/>
        <v>452.96389324960751</v>
      </c>
      <c r="M36" s="19">
        <f t="shared" si="32"/>
        <v>455.5803244374672</v>
      </c>
      <c r="N36" s="19">
        <f t="shared" si="32"/>
        <v>458.19675562532711</v>
      </c>
      <c r="O36" s="24">
        <f t="shared" si="32"/>
        <v>460.81318681318686</v>
      </c>
      <c r="P36" s="2"/>
    </row>
    <row r="37" spans="2:16" ht="15" thickBot="1" x14ac:dyDescent="0.25">
      <c r="B37" s="13"/>
      <c r="C37" s="4"/>
      <c r="D37" s="62" t="str">
        <f t="shared" si="28"/>
        <v>Onshore overtid 100 %</v>
      </c>
      <c r="E37" s="40"/>
      <c r="F37" s="25">
        <f t="shared" ref="F37:O37" si="33">F35*2</f>
        <v>576.2190825047968</v>
      </c>
      <c r="G37" s="25">
        <f t="shared" si="33"/>
        <v>587.34345020059311</v>
      </c>
      <c r="H37" s="25">
        <f t="shared" si="33"/>
        <v>589.99755799755803</v>
      </c>
      <c r="I37" s="25">
        <f t="shared" si="33"/>
        <v>593.48613291470429</v>
      </c>
      <c r="J37" s="25">
        <f t="shared" si="33"/>
        <v>596.97470783185065</v>
      </c>
      <c r="K37" s="25">
        <f t="shared" si="33"/>
        <v>600.46328274899702</v>
      </c>
      <c r="L37" s="25">
        <f t="shared" si="33"/>
        <v>603.95185766614338</v>
      </c>
      <c r="M37" s="25">
        <f t="shared" si="33"/>
        <v>607.44043258328963</v>
      </c>
      <c r="N37" s="25">
        <f t="shared" si="33"/>
        <v>610.92900750043611</v>
      </c>
      <c r="O37" s="26">
        <f t="shared" si="33"/>
        <v>614.41758241758248</v>
      </c>
      <c r="P37" s="2"/>
    </row>
    <row r="38" spans="2:16" x14ac:dyDescent="0.2">
      <c r="B38" s="10"/>
      <c r="C38" s="16"/>
      <c r="D38" s="58" t="str">
        <f t="shared" si="28"/>
        <v>Årslønn</v>
      </c>
      <c r="E38" s="36"/>
      <c r="F38" s="36"/>
      <c r="G38" s="36"/>
      <c r="H38" s="20">
        <f>'Wireline offshore'!H38</f>
        <v>773187</v>
      </c>
      <c r="I38" s="20">
        <f>'Wireline offshore'!I38</f>
        <v>778187</v>
      </c>
      <c r="J38" s="20">
        <f>'Wireline offshore'!J38</f>
        <v>783187</v>
      </c>
      <c r="K38" s="20">
        <f>'Wireline offshore'!K38</f>
        <v>788187</v>
      </c>
      <c r="L38" s="20">
        <f>'Wireline offshore'!L38</f>
        <v>793187</v>
      </c>
      <c r="M38" s="20">
        <f>'Wireline offshore'!M38</f>
        <v>798187</v>
      </c>
      <c r="N38" s="7"/>
      <c r="O38" s="7"/>
      <c r="P38" s="2"/>
    </row>
    <row r="39" spans="2:16" x14ac:dyDescent="0.2">
      <c r="B39" s="11"/>
      <c r="C39" s="2"/>
      <c r="D39" s="59" t="str">
        <f t="shared" si="28"/>
        <v>Daglig sokkelkompensasjon</v>
      </c>
      <c r="E39" s="37"/>
      <c r="F39" s="37"/>
      <c r="G39" s="37"/>
      <c r="H39" s="17">
        <f t="shared" ref="H39:M39" si="34">(H38-H38/(1+$I$5))/146</f>
        <v>1693.2154039698071</v>
      </c>
      <c r="I39" s="17">
        <f t="shared" si="34"/>
        <v>1704.1649892833841</v>
      </c>
      <c r="J39" s="17">
        <f t="shared" si="34"/>
        <v>1715.114574596962</v>
      </c>
      <c r="K39" s="17">
        <f t="shared" si="34"/>
        <v>1726.0641599105397</v>
      </c>
      <c r="L39" s="17">
        <f t="shared" si="34"/>
        <v>1737.013745224117</v>
      </c>
      <c r="M39" s="22">
        <f t="shared" si="34"/>
        <v>1747.9633305376947</v>
      </c>
      <c r="N39" s="7"/>
      <c r="O39" s="7"/>
      <c r="P39" s="2"/>
    </row>
    <row r="40" spans="2:16" ht="18" x14ac:dyDescent="0.2">
      <c r="B40" s="12" t="s">
        <v>25</v>
      </c>
      <c r="C40" s="16"/>
      <c r="D40" s="60" t="str">
        <f t="shared" si="28"/>
        <v>Månedslønn</v>
      </c>
      <c r="E40" s="38"/>
      <c r="F40" s="38"/>
      <c r="G40" s="38"/>
      <c r="H40" s="18">
        <f t="shared" ref="H40:M40" si="35">(H38-(146*H39))/12</f>
        <v>43831.462585034016</v>
      </c>
      <c r="I40" s="18">
        <f t="shared" si="35"/>
        <v>44114.90929705216</v>
      </c>
      <c r="J40" s="18">
        <f t="shared" si="35"/>
        <v>44398.356009070296</v>
      </c>
      <c r="K40" s="18">
        <f t="shared" si="35"/>
        <v>44681.802721088432</v>
      </c>
      <c r="L40" s="18">
        <f t="shared" si="35"/>
        <v>44965.249433106575</v>
      </c>
      <c r="M40" s="23">
        <f t="shared" si="35"/>
        <v>45248.696145124712</v>
      </c>
      <c r="N40" s="7"/>
      <c r="O40" s="7"/>
      <c r="P40" s="2"/>
    </row>
    <row r="41" spans="2:16" x14ac:dyDescent="0.2">
      <c r="B41" s="11"/>
      <c r="C41" s="16"/>
      <c r="D41" s="59" t="str">
        <f t="shared" si="28"/>
        <v>Justert månedslønn</v>
      </c>
      <c r="E41" s="37"/>
      <c r="F41" s="37"/>
      <c r="G41" s="37"/>
      <c r="H41" s="17">
        <f t="shared" ref="H41:M41" si="36">H40*47.08/52.14</f>
        <v>39577.776342604549</v>
      </c>
      <c r="I41" s="17">
        <f t="shared" si="36"/>
        <v>39833.71556780237</v>
      </c>
      <c r="J41" s="17">
        <f t="shared" si="36"/>
        <v>40089.654793000176</v>
      </c>
      <c r="K41" s="17">
        <f t="shared" si="36"/>
        <v>40345.594018197989</v>
      </c>
      <c r="L41" s="17">
        <f t="shared" si="36"/>
        <v>40601.53324339581</v>
      </c>
      <c r="M41" s="22">
        <f t="shared" si="36"/>
        <v>40857.472468593623</v>
      </c>
      <c r="O41" s="7"/>
      <c r="P41" s="2"/>
    </row>
    <row r="42" spans="2:16" x14ac:dyDescent="0.2">
      <c r="B42" s="11"/>
      <c r="C42" s="16"/>
      <c r="D42" s="59" t="s">
        <v>12</v>
      </c>
      <c r="E42" s="37"/>
      <c r="F42" s="37"/>
      <c r="G42" s="37"/>
      <c r="H42" s="17">
        <f>H38/12/52.14*47.08*(1-0.0771)</f>
        <v>53693.704786286922</v>
      </c>
      <c r="I42" s="17">
        <f t="shared" ref="I42:M42" si="37">I38/12/52.14*47.08*(1-0.0771)</f>
        <v>54040.928063361462</v>
      </c>
      <c r="J42" s="17">
        <f t="shared" si="37"/>
        <v>54388.151340436008</v>
      </c>
      <c r="K42" s="17">
        <f t="shared" si="37"/>
        <v>54735.374617510548</v>
      </c>
      <c r="L42" s="17">
        <f t="shared" si="37"/>
        <v>55082.597894585095</v>
      </c>
      <c r="M42" s="22">
        <f t="shared" si="37"/>
        <v>55429.821171659634</v>
      </c>
      <c r="N42" s="2"/>
      <c r="O42" s="2"/>
      <c r="P42" s="2"/>
    </row>
    <row r="43" spans="2:16" x14ac:dyDescent="0.2">
      <c r="B43" s="11"/>
      <c r="C43" s="16"/>
      <c r="D43" s="59" t="str">
        <f>D33</f>
        <v>Offshore pr. time</v>
      </c>
      <c r="E43" s="39"/>
      <c r="F43" s="39"/>
      <c r="G43" s="39"/>
      <c r="H43" s="19">
        <f t="shared" ref="H43:M43" si="38">H38/1752</f>
        <v>441.3167808219178</v>
      </c>
      <c r="I43" s="19">
        <f t="shared" si="38"/>
        <v>444.17066210045664</v>
      </c>
      <c r="J43" s="19">
        <f t="shared" si="38"/>
        <v>447.02454337899542</v>
      </c>
      <c r="K43" s="19">
        <f t="shared" si="38"/>
        <v>449.87842465753425</v>
      </c>
      <c r="L43" s="19">
        <f t="shared" si="38"/>
        <v>452.73230593607303</v>
      </c>
      <c r="M43" s="24">
        <f t="shared" si="38"/>
        <v>455.58618721461187</v>
      </c>
      <c r="N43" s="7"/>
      <c r="O43" s="7"/>
      <c r="P43" s="2"/>
    </row>
    <row r="44" spans="2:16" x14ac:dyDescent="0.2">
      <c r="B44" s="11"/>
      <c r="C44" s="16"/>
      <c r="D44" s="59" t="str">
        <f>D34</f>
        <v>Offshore overtid pr. time</v>
      </c>
      <c r="E44" s="39"/>
      <c r="F44" s="39"/>
      <c r="G44" s="39"/>
      <c r="H44" s="19">
        <f t="shared" ref="H44:M44" si="39">H43*1.65</f>
        <v>728.17268835616437</v>
      </c>
      <c r="I44" s="19">
        <f t="shared" si="39"/>
        <v>732.88159246575344</v>
      </c>
      <c r="J44" s="19">
        <f t="shared" si="39"/>
        <v>737.5904965753424</v>
      </c>
      <c r="K44" s="19">
        <f t="shared" si="39"/>
        <v>742.29940068493147</v>
      </c>
      <c r="L44" s="19">
        <f t="shared" si="39"/>
        <v>747.00830479452043</v>
      </c>
      <c r="M44" s="24">
        <f t="shared" si="39"/>
        <v>751.7172089041095</v>
      </c>
      <c r="N44" s="7"/>
      <c r="O44" s="7"/>
      <c r="P44" s="2"/>
    </row>
    <row r="45" spans="2:16" x14ac:dyDescent="0.2">
      <c r="B45" s="11"/>
      <c r="C45" s="16"/>
      <c r="D45" s="59" t="str">
        <f>D35</f>
        <v>Onshore pr. time</v>
      </c>
      <c r="E45" s="39"/>
      <c r="F45" s="39"/>
      <c r="G45" s="39"/>
      <c r="H45" s="19">
        <f t="shared" ref="H45:M45" si="40">H40/162.5</f>
        <v>269.73207744636318</v>
      </c>
      <c r="I45" s="19">
        <f t="shared" si="40"/>
        <v>271.47636490493636</v>
      </c>
      <c r="J45" s="19">
        <f t="shared" si="40"/>
        <v>273.22065236350949</v>
      </c>
      <c r="K45" s="19">
        <f t="shared" si="40"/>
        <v>274.96493982208267</v>
      </c>
      <c r="L45" s="19">
        <f t="shared" si="40"/>
        <v>276.70922728065585</v>
      </c>
      <c r="M45" s="24">
        <f t="shared" si="40"/>
        <v>278.45351473922898</v>
      </c>
      <c r="N45" s="7"/>
      <c r="O45" s="7"/>
      <c r="P45" s="2"/>
    </row>
    <row r="46" spans="2:16" x14ac:dyDescent="0.2">
      <c r="B46" s="11"/>
      <c r="C46" s="16"/>
      <c r="D46" s="61" t="str">
        <f>D36</f>
        <v>Onshore overtid 50 %</v>
      </c>
      <c r="E46" s="39"/>
      <c r="F46" s="39"/>
      <c r="G46" s="39"/>
      <c r="H46" s="19">
        <f t="shared" ref="H46:M46" si="41">H45*1.5</f>
        <v>404.59811616954477</v>
      </c>
      <c r="I46" s="19">
        <f t="shared" si="41"/>
        <v>407.21454735740451</v>
      </c>
      <c r="J46" s="19">
        <f t="shared" si="41"/>
        <v>409.8309785452642</v>
      </c>
      <c r="K46" s="19">
        <f t="shared" si="41"/>
        <v>412.447409733124</v>
      </c>
      <c r="L46" s="19">
        <f t="shared" si="41"/>
        <v>415.06384092098381</v>
      </c>
      <c r="M46" s="24">
        <f t="shared" si="41"/>
        <v>417.6802721088435</v>
      </c>
      <c r="N46" s="7"/>
      <c r="O46" s="7"/>
      <c r="P46" s="2"/>
    </row>
    <row r="47" spans="2:16" ht="15" thickBot="1" x14ac:dyDescent="0.25">
      <c r="B47" s="13"/>
      <c r="C47" s="9"/>
      <c r="D47" s="62" t="str">
        <f>D37</f>
        <v>Onshore overtid 100 %</v>
      </c>
      <c r="E47" s="40"/>
      <c r="F47" s="40"/>
      <c r="G47" s="40"/>
      <c r="H47" s="25">
        <f t="shared" ref="H47:M47" si="42">H45*2</f>
        <v>539.46415489272636</v>
      </c>
      <c r="I47" s="25">
        <f t="shared" si="42"/>
        <v>542.95272980987272</v>
      </c>
      <c r="J47" s="25">
        <f t="shared" si="42"/>
        <v>546.44130472701897</v>
      </c>
      <c r="K47" s="25">
        <f t="shared" si="42"/>
        <v>549.92987964416534</v>
      </c>
      <c r="L47" s="25">
        <f t="shared" si="42"/>
        <v>553.41845456131171</v>
      </c>
      <c r="M47" s="26">
        <f t="shared" si="42"/>
        <v>556.90702947845796</v>
      </c>
      <c r="N47" s="7"/>
      <c r="O47" s="7"/>
      <c r="P47" s="2"/>
    </row>
    <row r="48" spans="2:16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" x14ac:dyDescent="0.25">
      <c r="B49" s="67" t="str">
        <f>'Wireline offshore'!B49</f>
        <v>I tillegg kommer: Nattillegg kr. 109 pr. time, og Bev. helligdagsgodtgjørelse kr. 2300- pr. dag</v>
      </c>
      <c r="C49" s="68"/>
      <c r="D49" s="69"/>
      <c r="E49" s="6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x14ac:dyDescent="0.2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2">
      <c r="B51" s="2" t="s">
        <v>26</v>
      </c>
      <c r="D51" s="2"/>
      <c r="E51" s="2"/>
      <c r="F51" s="2"/>
      <c r="G51" s="2"/>
      <c r="H51" s="2"/>
      <c r="I51" s="1"/>
      <c r="J51" s="1"/>
      <c r="K51" s="1"/>
      <c r="L51" s="1"/>
      <c r="M51" s="1"/>
      <c r="N51" s="2"/>
      <c r="O51" s="2"/>
      <c r="P51" s="2"/>
    </row>
    <row r="52" spans="2:16" x14ac:dyDescent="0.2">
      <c r="B52" s="2" t="s">
        <v>27</v>
      </c>
      <c r="D52" s="2"/>
      <c r="E52" s="2"/>
      <c r="F52" s="2"/>
      <c r="G52" s="2"/>
      <c r="H52" s="2"/>
      <c r="I52" s="5"/>
      <c r="J52" s="5"/>
      <c r="K52" s="5"/>
      <c r="L52" s="5"/>
      <c r="M52" s="5"/>
      <c r="N52" s="2"/>
      <c r="O52" s="2"/>
      <c r="P52" s="2"/>
    </row>
    <row r="53" spans="2:16" x14ac:dyDescent="0.2">
      <c r="B53" s="2" t="s">
        <v>28</v>
      </c>
      <c r="D53" s="2"/>
      <c r="E53" s="2"/>
      <c r="F53" s="2"/>
      <c r="G53" s="2"/>
      <c r="H53" s="2"/>
      <c r="I53" s="5"/>
      <c r="J53" s="5"/>
      <c r="K53" s="5"/>
      <c r="L53" s="5"/>
      <c r="M53" s="5"/>
      <c r="N53" s="2"/>
      <c r="O53" s="2"/>
      <c r="P53" s="2"/>
    </row>
    <row r="54" spans="2:16" x14ac:dyDescent="0.2">
      <c r="B54" s="2" t="s">
        <v>29</v>
      </c>
      <c r="D54" s="2"/>
      <c r="E54" s="2"/>
      <c r="F54" s="2"/>
      <c r="G54" s="2"/>
      <c r="H54" s="2"/>
      <c r="I54" s="5"/>
      <c r="J54" s="5"/>
      <c r="K54" s="5"/>
      <c r="L54" s="5"/>
      <c r="M54" s="5"/>
      <c r="N54" s="2"/>
      <c r="O54" s="2"/>
      <c r="P54" s="2"/>
    </row>
    <row r="55" spans="2:16" x14ac:dyDescent="0.2">
      <c r="B55" s="2"/>
      <c r="C55" s="2"/>
      <c r="D55" s="2"/>
      <c r="E55" s="2"/>
      <c r="F55" s="2"/>
      <c r="G55" s="2"/>
      <c r="H55" s="2"/>
      <c r="I55" s="5"/>
      <c r="J55" s="5"/>
      <c r="K55" s="5"/>
      <c r="L55" s="5"/>
      <c r="M55" s="5"/>
      <c r="N55" s="2"/>
      <c r="O55" s="2"/>
      <c r="P55" s="2"/>
    </row>
    <row r="56" spans="2:16" x14ac:dyDescent="0.2">
      <c r="B56" s="2" t="s">
        <v>30</v>
      </c>
      <c r="D56" s="2"/>
      <c r="E56" s="2"/>
      <c r="F56" s="2"/>
      <c r="G56" s="2"/>
      <c r="H56" s="2"/>
      <c r="I56" s="5"/>
      <c r="J56" s="5"/>
      <c r="K56" s="5"/>
      <c r="L56" s="5"/>
      <c r="M56" s="5"/>
      <c r="N56" s="2"/>
      <c r="O56" s="2"/>
      <c r="P56" s="2"/>
    </row>
    <row r="57" spans="2:16" x14ac:dyDescent="0.2">
      <c r="B57" s="2" t="s">
        <v>31</v>
      </c>
      <c r="D57" s="2"/>
      <c r="E57" s="2"/>
      <c r="F57" s="2"/>
      <c r="G57" s="2"/>
      <c r="H57" s="2"/>
      <c r="I57" s="5"/>
      <c r="J57" s="5"/>
      <c r="K57" s="5"/>
      <c r="L57" s="5"/>
      <c r="M57" s="5"/>
      <c r="N57" s="2"/>
      <c r="O57" s="2"/>
      <c r="P57" s="2"/>
    </row>
    <row r="58" spans="2:16" x14ac:dyDescent="0.2">
      <c r="B58" s="2" t="s">
        <v>32</v>
      </c>
      <c r="D58" s="2"/>
      <c r="E58" s="2"/>
      <c r="F58" s="2"/>
      <c r="G58" s="2"/>
      <c r="H58" s="2"/>
      <c r="I58" s="5"/>
      <c r="J58" s="5"/>
      <c r="K58" s="5"/>
      <c r="L58" s="5"/>
      <c r="M58" s="5"/>
      <c r="N58" s="2"/>
      <c r="O58" s="2"/>
      <c r="P58" s="2"/>
    </row>
    <row r="59" spans="2:16" x14ac:dyDescent="0.2">
      <c r="B59" s="2" t="s">
        <v>33</v>
      </c>
      <c r="D59" s="2"/>
      <c r="E59" s="2"/>
      <c r="F59" s="2"/>
      <c r="G59" s="2"/>
      <c r="H59" s="2"/>
      <c r="I59" s="5"/>
      <c r="J59" s="5"/>
      <c r="K59" s="5"/>
      <c r="L59" s="5"/>
      <c r="M59" s="5"/>
      <c r="N59" s="2"/>
      <c r="O59" s="2"/>
      <c r="P59" s="2"/>
    </row>
    <row r="60" spans="2:16" x14ac:dyDescent="0.2">
      <c r="B60" s="2"/>
      <c r="C60" s="2"/>
      <c r="D60" s="2"/>
      <c r="E60" s="2"/>
      <c r="F60" s="2"/>
      <c r="G60" s="2"/>
      <c r="H60" s="2"/>
      <c r="I60" s="5"/>
      <c r="J60" s="5"/>
      <c r="K60" s="5"/>
      <c r="L60" s="5"/>
      <c r="M60" s="5"/>
      <c r="N60" s="2"/>
      <c r="O60" s="2"/>
      <c r="P60" s="2"/>
    </row>
  </sheetData>
  <mergeCells count="1">
    <mergeCell ref="B4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4d7fa-7fe9-4696-bdf8-b0c8cc312936">
      <Terms xmlns="http://schemas.microsoft.com/office/infopath/2007/PartnerControls"/>
    </lcf76f155ced4ddcb4097134ff3c332f>
    <TaxCatchAll xmlns="ca5765cf-88eb-4fe3-8797-ab45aa5c4c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5B7D238581754181BF6D63E7B69296" ma:contentTypeVersion="18" ma:contentTypeDescription="Create a new document." ma:contentTypeScope="" ma:versionID="95bfde9394fe3fb1fcd0d1dfa8819853">
  <xsd:schema xmlns:xsd="http://www.w3.org/2001/XMLSchema" xmlns:xs="http://www.w3.org/2001/XMLSchema" xmlns:p="http://schemas.microsoft.com/office/2006/metadata/properties" xmlns:ns2="c524d7fa-7fe9-4696-bdf8-b0c8cc312936" xmlns:ns3="ca5765cf-88eb-4fe3-8797-ab45aa5c4c2c" targetNamespace="http://schemas.microsoft.com/office/2006/metadata/properties" ma:root="true" ma:fieldsID="3a054a3f376f8912086ac0a9fce29e52" ns2:_="" ns3:_="">
    <xsd:import namespace="c524d7fa-7fe9-4696-bdf8-b0c8cc312936"/>
    <xsd:import namespace="ca5765cf-88eb-4fe3-8797-ab45aa5c4c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4d7fa-7fe9-4696-bdf8-b0c8cc3129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4ef4a379-453f-4a0c-98e3-f084ed7ad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765cf-88eb-4fe3-8797-ab45aa5c4c2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96986a8-2d04-4ff2-a5cd-ee49a9981ca4}" ma:internalName="TaxCatchAll" ma:showField="CatchAllData" ma:web="ca5765cf-88eb-4fe3-8797-ab45aa5c4c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7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F3AC1-6E61-4980-A3D2-3C6E5BEE81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bbf8b1e-e33f-4865-a132-eaf2dc39fa12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c524d7fa-7fe9-4696-bdf8-b0c8cc312936"/>
    <ds:schemaRef ds:uri="ca5765cf-88eb-4fe3-8797-ab45aa5c4c2c"/>
  </ds:schemaRefs>
</ds:datastoreItem>
</file>

<file path=customXml/itemProps2.xml><?xml version="1.0" encoding="utf-8"?>
<ds:datastoreItem xmlns:ds="http://schemas.openxmlformats.org/officeDocument/2006/customXml" ds:itemID="{C1548C6A-DC25-4B2F-B6C3-8181B8AC9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2E288-FD7A-4298-ACAC-84948B3B0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4d7fa-7fe9-4696-bdf8-b0c8cc312936"/>
    <ds:schemaRef ds:uri="ca5765cf-88eb-4fe3-8797-ab45aa5c4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Wireline offshore</vt:lpstr>
      <vt:lpstr>Oiltools offshore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Grewal Navneet</dc:creator>
  <cp:keywords/>
  <dc:description/>
  <cp:lastModifiedBy>Christopher Talgø</cp:lastModifiedBy>
  <cp:revision/>
  <dcterms:created xsi:type="dcterms:W3CDTF">2023-08-25T11:05:52Z</dcterms:created>
  <dcterms:modified xsi:type="dcterms:W3CDTF">2025-09-18T16:13:40Z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0x010100D15B7D238581754181BF6D63E7B69296</vt:lpwstr>
  </property>
  <property fmtid="{D5CDD505-2E9C-101B-9397-08002B2CF9AE}" pid="3" name="Order">
    <vt:r8>2248600</vt:r8>
  </property>
  <property fmtid="{D5CDD505-2E9C-101B-9397-08002B2CF9AE}" pid="4" name="MediaServiceImageTags">
    <vt:lpwstr/>
  </property>
</Properties>
</file>